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filterPrivacy="1" autoCompressPictures="0"/>
  <bookViews>
    <workbookView xWindow="240" yWindow="100" windowWidth="14800" windowHeight="8020" firstSheet="2" activeTab="2"/>
  </bookViews>
  <sheets>
    <sheet name="МП" sheetId="1" r:id="rId1"/>
    <sheet name="СП" sheetId="2" r:id="rId2"/>
    <sheet name="БП" sheetId="3" r:id="rId3"/>
    <sheet name="ПБП" sheetId="6" r:id="rId4"/>
    <sheet name="Старт БП+КЮР" sheetId="4" r:id="rId5"/>
    <sheet name="Старт КЮР СП" sheetId="5" r:id="rId6"/>
  </sheets>
  <definedNames>
    <definedName name="_xlnm.Print_Area" localSheetId="2">БП!$A$1:$AF$23</definedName>
    <definedName name="_xlnm.Print_Area" localSheetId="0">МП!$A$1:$AF$31</definedName>
    <definedName name="_xlnm.Print_Area" localSheetId="3">ПБП!$A$1:$AF$14</definedName>
    <definedName name="_xlnm.Print_Area" localSheetId="1">СП!$A$1:$AF$30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2" i="6" l="1"/>
  <c r="Z12" i="6"/>
  <c r="W12" i="6"/>
  <c r="T12" i="6"/>
  <c r="Q12" i="6"/>
  <c r="N12" i="6"/>
  <c r="AE12" i="6"/>
  <c r="AD11" i="6"/>
  <c r="Z11" i="6"/>
  <c r="W11" i="6"/>
  <c r="T11" i="6"/>
  <c r="Q11" i="6"/>
  <c r="N11" i="6"/>
  <c r="AE11" i="6"/>
  <c r="AD10" i="6"/>
  <c r="Z10" i="6"/>
  <c r="AA10" i="6"/>
  <c r="W10" i="6"/>
  <c r="X10" i="6"/>
  <c r="T10" i="6"/>
  <c r="U10" i="6"/>
  <c r="Q10" i="6"/>
  <c r="R10" i="6"/>
  <c r="N10" i="6"/>
  <c r="AE10" i="6"/>
  <c r="A10" i="6"/>
  <c r="AD21" i="3"/>
  <c r="Z21" i="3"/>
  <c r="W21" i="3"/>
  <c r="T21" i="3"/>
  <c r="Q21" i="3"/>
  <c r="N21" i="3"/>
  <c r="AE21" i="3"/>
  <c r="AD20" i="3"/>
  <c r="Z20" i="3"/>
  <c r="W20" i="3"/>
  <c r="T20" i="3"/>
  <c r="Q20" i="3"/>
  <c r="N20" i="3"/>
  <c r="AE20" i="3"/>
  <c r="AD19" i="3"/>
  <c r="Z19" i="3"/>
  <c r="W19" i="3"/>
  <c r="T19" i="3"/>
  <c r="Q19" i="3"/>
  <c r="N19" i="3"/>
  <c r="AE19" i="3"/>
  <c r="AD18" i="3"/>
  <c r="Z18" i="3"/>
  <c r="W18" i="3"/>
  <c r="T18" i="3"/>
  <c r="Q18" i="3"/>
  <c r="N18" i="3"/>
  <c r="AE18" i="3"/>
  <c r="AD17" i="3"/>
  <c r="Z17" i="3"/>
  <c r="W17" i="3"/>
  <c r="T17" i="3"/>
  <c r="Q17" i="3"/>
  <c r="N17" i="3"/>
  <c r="AD16" i="3"/>
  <c r="Z16" i="3"/>
  <c r="W16" i="3"/>
  <c r="T16" i="3"/>
  <c r="Q16" i="3"/>
  <c r="N16" i="3"/>
  <c r="AE16" i="3"/>
  <c r="AD15" i="3"/>
  <c r="Z15" i="3"/>
  <c r="W15" i="3"/>
  <c r="T15" i="3"/>
  <c r="Q15" i="3"/>
  <c r="N15" i="3"/>
  <c r="AE15" i="3"/>
  <c r="AD14" i="3"/>
  <c r="Z14" i="3"/>
  <c r="W14" i="3"/>
  <c r="T14" i="3"/>
  <c r="Q14" i="3"/>
  <c r="N14" i="3"/>
  <c r="AE14" i="3"/>
  <c r="AD13" i="3"/>
  <c r="Z13" i="3"/>
  <c r="W13" i="3"/>
  <c r="T13" i="3"/>
  <c r="Q13" i="3"/>
  <c r="N13" i="3"/>
  <c r="AD12" i="3"/>
  <c r="Z12" i="3"/>
  <c r="W12" i="3"/>
  <c r="T12" i="3"/>
  <c r="Q12" i="3"/>
  <c r="N12" i="3"/>
  <c r="AE12" i="3"/>
  <c r="AD11" i="3"/>
  <c r="Z11" i="3"/>
  <c r="W11" i="3"/>
  <c r="T11" i="3"/>
  <c r="Q11" i="3"/>
  <c r="N11" i="3"/>
  <c r="AE11" i="3"/>
  <c r="AD10" i="3"/>
  <c r="Z10" i="3"/>
  <c r="AA20" i="3"/>
  <c r="W10" i="3"/>
  <c r="X20" i="3"/>
  <c r="T10" i="3"/>
  <c r="U20" i="3"/>
  <c r="Q10" i="3"/>
  <c r="R20" i="3"/>
  <c r="N10" i="3"/>
  <c r="O20" i="3"/>
  <c r="AD28" i="2"/>
  <c r="Z28" i="2"/>
  <c r="W28" i="2"/>
  <c r="T28" i="2"/>
  <c r="Q28" i="2"/>
  <c r="N28" i="2"/>
  <c r="AE28" i="2"/>
  <c r="AD27" i="2"/>
  <c r="Z27" i="2"/>
  <c r="W27" i="2"/>
  <c r="T27" i="2"/>
  <c r="Q27" i="2"/>
  <c r="N27" i="2"/>
  <c r="AE27" i="2"/>
  <c r="AD26" i="2"/>
  <c r="Z26" i="2"/>
  <c r="W26" i="2"/>
  <c r="T26" i="2"/>
  <c r="Q26" i="2"/>
  <c r="N26" i="2"/>
  <c r="AE26" i="2"/>
  <c r="AD25" i="2"/>
  <c r="Z25" i="2"/>
  <c r="W25" i="2"/>
  <c r="T25" i="2"/>
  <c r="Q25" i="2"/>
  <c r="N25" i="2"/>
  <c r="AE25" i="2"/>
  <c r="AD24" i="2"/>
  <c r="Z24" i="2"/>
  <c r="W24" i="2"/>
  <c r="T24" i="2"/>
  <c r="Q24" i="2"/>
  <c r="N24" i="2"/>
  <c r="AD23" i="2"/>
  <c r="Z23" i="2"/>
  <c r="W23" i="2"/>
  <c r="T23" i="2"/>
  <c r="Q23" i="2"/>
  <c r="N23" i="2"/>
  <c r="AE23" i="2"/>
  <c r="AD22" i="2"/>
  <c r="Z22" i="2"/>
  <c r="W22" i="2"/>
  <c r="T22" i="2"/>
  <c r="Q22" i="2"/>
  <c r="N22" i="2"/>
  <c r="AE22" i="2"/>
  <c r="AD21" i="2"/>
  <c r="Z21" i="2"/>
  <c r="W21" i="2"/>
  <c r="T21" i="2"/>
  <c r="Q21" i="2"/>
  <c r="N21" i="2"/>
  <c r="AE21" i="2"/>
  <c r="AD20" i="2"/>
  <c r="Z20" i="2"/>
  <c r="W20" i="2"/>
  <c r="T20" i="2"/>
  <c r="Q20" i="2"/>
  <c r="N20" i="2"/>
  <c r="AD19" i="2"/>
  <c r="Z19" i="2"/>
  <c r="W19" i="2"/>
  <c r="T19" i="2"/>
  <c r="Q19" i="2"/>
  <c r="N19" i="2"/>
  <c r="AE19" i="2"/>
  <c r="AD18" i="2"/>
  <c r="Z18" i="2"/>
  <c r="W18" i="2"/>
  <c r="T18" i="2"/>
  <c r="Q18" i="2"/>
  <c r="N18" i="2"/>
  <c r="AE18" i="2"/>
  <c r="AD17" i="2"/>
  <c r="Z17" i="2"/>
  <c r="W17" i="2"/>
  <c r="T17" i="2"/>
  <c r="Q17" i="2"/>
  <c r="N17" i="2"/>
  <c r="AE17" i="2"/>
  <c r="AD16" i="2"/>
  <c r="Z16" i="2"/>
  <c r="W16" i="2"/>
  <c r="T16" i="2"/>
  <c r="Q16" i="2"/>
  <c r="N16" i="2"/>
  <c r="AD15" i="2"/>
  <c r="Z15" i="2"/>
  <c r="W15" i="2"/>
  <c r="T15" i="2"/>
  <c r="Q15" i="2"/>
  <c r="N15" i="2"/>
  <c r="AE15" i="2"/>
  <c r="AD14" i="2"/>
  <c r="Z14" i="2"/>
  <c r="W14" i="2"/>
  <c r="T14" i="2"/>
  <c r="Q14" i="2"/>
  <c r="N14" i="2"/>
  <c r="AE14" i="2"/>
  <c r="AD13" i="2"/>
  <c r="Z13" i="2"/>
  <c r="W13" i="2"/>
  <c r="T13" i="2"/>
  <c r="Q13" i="2"/>
  <c r="N13" i="2"/>
  <c r="AE13" i="2"/>
  <c r="AD12" i="2"/>
  <c r="Z12" i="2"/>
  <c r="W12" i="2"/>
  <c r="T12" i="2"/>
  <c r="Q12" i="2"/>
  <c r="N12" i="2"/>
  <c r="AD11" i="2"/>
  <c r="Z11" i="2"/>
  <c r="W11" i="2"/>
  <c r="T11" i="2"/>
  <c r="Q11" i="2"/>
  <c r="N11" i="2"/>
  <c r="AE11" i="2"/>
  <c r="AD10" i="2"/>
  <c r="Z10" i="2"/>
  <c r="W10" i="2"/>
  <c r="T10" i="2"/>
  <c r="Q10" i="2"/>
  <c r="N10" i="2"/>
  <c r="AE10" i="2"/>
  <c r="AD9" i="2"/>
  <c r="Z9" i="2"/>
  <c r="W9" i="2"/>
  <c r="T9" i="2"/>
  <c r="Q9" i="2"/>
  <c r="N9" i="2"/>
  <c r="AE9" i="2"/>
  <c r="AD8" i="2"/>
  <c r="Z8" i="2"/>
  <c r="W8" i="2"/>
  <c r="X8" i="2"/>
  <c r="T8" i="2"/>
  <c r="Q8" i="2"/>
  <c r="R8" i="2"/>
  <c r="N8" i="2"/>
  <c r="AD29" i="1"/>
  <c r="Z29" i="1"/>
  <c r="W29" i="1"/>
  <c r="T29" i="1"/>
  <c r="Q29" i="1"/>
  <c r="N29" i="1"/>
  <c r="AE29" i="1"/>
  <c r="AD28" i="1"/>
  <c r="Z28" i="1"/>
  <c r="W28" i="1"/>
  <c r="T28" i="1"/>
  <c r="Q28" i="1"/>
  <c r="N28" i="1"/>
  <c r="AE28" i="1"/>
  <c r="AD27" i="1"/>
  <c r="Z27" i="1"/>
  <c r="W27" i="1"/>
  <c r="T27" i="1"/>
  <c r="Q27" i="1"/>
  <c r="N27" i="1"/>
  <c r="AD26" i="1"/>
  <c r="Z26" i="1"/>
  <c r="W26" i="1"/>
  <c r="T26" i="1"/>
  <c r="Q26" i="1"/>
  <c r="N26" i="1"/>
  <c r="AE26" i="1"/>
  <c r="AD25" i="1"/>
  <c r="Z25" i="1"/>
  <c r="W25" i="1"/>
  <c r="T25" i="1"/>
  <c r="Q25" i="1"/>
  <c r="N25" i="1"/>
  <c r="AE25" i="1"/>
  <c r="AD24" i="1"/>
  <c r="Z24" i="1"/>
  <c r="W24" i="1"/>
  <c r="T24" i="1"/>
  <c r="Q24" i="1"/>
  <c r="N24" i="1"/>
  <c r="AE24" i="1"/>
  <c r="AD23" i="1"/>
  <c r="Z23" i="1"/>
  <c r="W23" i="1"/>
  <c r="T23" i="1"/>
  <c r="Q23" i="1"/>
  <c r="N23" i="1"/>
  <c r="AD22" i="1"/>
  <c r="Z22" i="1"/>
  <c r="W22" i="1"/>
  <c r="T22" i="1"/>
  <c r="Q22" i="1"/>
  <c r="N22" i="1"/>
  <c r="AE22" i="1"/>
  <c r="AD21" i="1"/>
  <c r="Z21" i="1"/>
  <c r="W21" i="1"/>
  <c r="T21" i="1"/>
  <c r="Q21" i="1"/>
  <c r="N21" i="1"/>
  <c r="AE21" i="1"/>
  <c r="AD20" i="1"/>
  <c r="Z20" i="1"/>
  <c r="W20" i="1"/>
  <c r="T20" i="1"/>
  <c r="Q20" i="1"/>
  <c r="N20" i="1"/>
  <c r="AE20" i="1"/>
  <c r="AD19" i="1"/>
  <c r="Z19" i="1"/>
  <c r="W19" i="1"/>
  <c r="T19" i="1"/>
  <c r="Q19" i="1"/>
  <c r="N19" i="1"/>
  <c r="AD18" i="1"/>
  <c r="Z18" i="1"/>
  <c r="W18" i="1"/>
  <c r="T18" i="1"/>
  <c r="Q18" i="1"/>
  <c r="N18" i="1"/>
  <c r="AE18" i="1"/>
  <c r="AD17" i="1"/>
  <c r="Z17" i="1"/>
  <c r="W17" i="1"/>
  <c r="T17" i="1"/>
  <c r="Q17" i="1"/>
  <c r="N17" i="1"/>
  <c r="AE17" i="1"/>
  <c r="AD16" i="1"/>
  <c r="Z16" i="1"/>
  <c r="W16" i="1"/>
  <c r="T16" i="1"/>
  <c r="Q16" i="1"/>
  <c r="N16" i="1"/>
  <c r="AE16" i="1"/>
  <c r="AD15" i="1"/>
  <c r="Z15" i="1"/>
  <c r="W15" i="1"/>
  <c r="T15" i="1"/>
  <c r="Q15" i="1"/>
  <c r="N15" i="1"/>
  <c r="AD14" i="1"/>
  <c r="Z14" i="1"/>
  <c r="W14" i="1"/>
  <c r="T14" i="1"/>
  <c r="Q14" i="1"/>
  <c r="N14" i="1"/>
  <c r="AE14" i="1"/>
  <c r="AD13" i="1"/>
  <c r="Z13" i="1"/>
  <c r="W13" i="1"/>
  <c r="T13" i="1"/>
  <c r="Q13" i="1"/>
  <c r="N13" i="1"/>
  <c r="AE13" i="1"/>
  <c r="AD12" i="1"/>
  <c r="Z12" i="1"/>
  <c r="W12" i="1"/>
  <c r="T12" i="1"/>
  <c r="Q12" i="1"/>
  <c r="N12" i="1"/>
  <c r="AE12" i="1"/>
  <c r="AD11" i="1"/>
  <c r="Z11" i="1"/>
  <c r="W11" i="1"/>
  <c r="T11" i="1"/>
  <c r="Q11" i="1"/>
  <c r="N11" i="1"/>
  <c r="AD10" i="1"/>
  <c r="Z10" i="1"/>
  <c r="W10" i="1"/>
  <c r="T10" i="1"/>
  <c r="Q10" i="1"/>
  <c r="N10" i="1"/>
  <c r="AE10" i="1"/>
  <c r="AD9" i="1"/>
  <c r="Z9" i="1"/>
  <c r="W9" i="1"/>
  <c r="T9" i="1"/>
  <c r="Q9" i="1"/>
  <c r="N9" i="1"/>
  <c r="AE9" i="1"/>
  <c r="AD8" i="1"/>
  <c r="Z8" i="1"/>
  <c r="AA28" i="1"/>
  <c r="W8" i="1"/>
  <c r="X28" i="1"/>
  <c r="T8" i="1"/>
  <c r="U28" i="1"/>
  <c r="Q8" i="1"/>
  <c r="R28" i="1"/>
  <c r="N8" i="1"/>
  <c r="O28" i="1"/>
  <c r="U12" i="6"/>
  <c r="AA12" i="6"/>
  <c r="R12" i="6"/>
  <c r="X12" i="6"/>
  <c r="A11" i="6"/>
  <c r="A12" i="6"/>
  <c r="O11" i="6"/>
  <c r="R11" i="6"/>
  <c r="U11" i="6"/>
  <c r="X11" i="6"/>
  <c r="AA11" i="6"/>
  <c r="O10" i="6"/>
  <c r="O12" i="6"/>
  <c r="U11" i="3"/>
  <c r="AA11" i="3"/>
  <c r="R13" i="3"/>
  <c r="X13" i="3"/>
  <c r="U15" i="3"/>
  <c r="AA15" i="3"/>
  <c r="R17" i="3"/>
  <c r="X17" i="3"/>
  <c r="U19" i="3"/>
  <c r="AA19" i="3"/>
  <c r="U21" i="3"/>
  <c r="AA21" i="3"/>
  <c r="O10" i="3"/>
  <c r="R10" i="3"/>
  <c r="U10" i="3"/>
  <c r="X10" i="3"/>
  <c r="AA10" i="3"/>
  <c r="AE10" i="3"/>
  <c r="R11" i="3"/>
  <c r="X11" i="3"/>
  <c r="AE13" i="3"/>
  <c r="U13" i="3"/>
  <c r="AA13" i="3"/>
  <c r="R15" i="3"/>
  <c r="X15" i="3"/>
  <c r="AE17" i="3"/>
  <c r="U17" i="3"/>
  <c r="AA17" i="3"/>
  <c r="R19" i="3"/>
  <c r="X19" i="3"/>
  <c r="R21" i="3"/>
  <c r="X21" i="3"/>
  <c r="A11" i="3"/>
  <c r="A10" i="3"/>
  <c r="A15" i="3"/>
  <c r="A19" i="3"/>
  <c r="A20" i="3"/>
  <c r="A21" i="3"/>
  <c r="A18" i="3"/>
  <c r="A13" i="3"/>
  <c r="A17" i="3"/>
  <c r="A12" i="3"/>
  <c r="O12" i="3"/>
  <c r="R12" i="3"/>
  <c r="U12" i="3"/>
  <c r="X12" i="3"/>
  <c r="AA12" i="3"/>
  <c r="A14" i="3"/>
  <c r="O14" i="3"/>
  <c r="R14" i="3"/>
  <c r="U14" i="3"/>
  <c r="X14" i="3"/>
  <c r="AA14" i="3"/>
  <c r="A16" i="3"/>
  <c r="O16" i="3"/>
  <c r="R16" i="3"/>
  <c r="U16" i="3"/>
  <c r="X16" i="3"/>
  <c r="AA16" i="3"/>
  <c r="O18" i="3"/>
  <c r="R18" i="3"/>
  <c r="U18" i="3"/>
  <c r="X18" i="3"/>
  <c r="AA18" i="3"/>
  <c r="O11" i="3"/>
  <c r="O13" i="3"/>
  <c r="O15" i="3"/>
  <c r="O17" i="3"/>
  <c r="O19" i="3"/>
  <c r="O21" i="3"/>
  <c r="U10" i="2"/>
  <c r="AA10" i="2"/>
  <c r="R12" i="2"/>
  <c r="X12" i="2"/>
  <c r="U14" i="2"/>
  <c r="AA14" i="2"/>
  <c r="R16" i="2"/>
  <c r="X16" i="2"/>
  <c r="U18" i="2"/>
  <c r="AA18" i="2"/>
  <c r="R20" i="2"/>
  <c r="X20" i="2"/>
  <c r="U22" i="2"/>
  <c r="AA22" i="2"/>
  <c r="R24" i="2"/>
  <c r="X24" i="2"/>
  <c r="U26" i="2"/>
  <c r="AA26" i="2"/>
  <c r="U28" i="2"/>
  <c r="AA28" i="2"/>
  <c r="AE8" i="2"/>
  <c r="U8" i="2"/>
  <c r="AA8" i="2"/>
  <c r="R10" i="2"/>
  <c r="X10" i="2"/>
  <c r="AE12" i="2"/>
  <c r="U12" i="2"/>
  <c r="AA12" i="2"/>
  <c r="R14" i="2"/>
  <c r="X14" i="2"/>
  <c r="AE16" i="2"/>
  <c r="U16" i="2"/>
  <c r="AA16" i="2"/>
  <c r="R18" i="2"/>
  <c r="X18" i="2"/>
  <c r="AE20" i="2"/>
  <c r="U20" i="2"/>
  <c r="AA20" i="2"/>
  <c r="R22" i="2"/>
  <c r="X22" i="2"/>
  <c r="AE24" i="2"/>
  <c r="A14" i="2"/>
  <c r="U24" i="2"/>
  <c r="AA24" i="2"/>
  <c r="R26" i="2"/>
  <c r="X26" i="2"/>
  <c r="R28" i="2"/>
  <c r="X28" i="2"/>
  <c r="A18" i="2"/>
  <c r="A22" i="2"/>
  <c r="A26" i="2"/>
  <c r="A27" i="2"/>
  <c r="A28" i="2"/>
  <c r="A8" i="2"/>
  <c r="A25" i="2"/>
  <c r="A23" i="2"/>
  <c r="A21" i="2"/>
  <c r="A19" i="2"/>
  <c r="A17" i="2"/>
  <c r="A15" i="2"/>
  <c r="A13" i="2"/>
  <c r="A11" i="2"/>
  <c r="A9" i="2"/>
  <c r="A12" i="2"/>
  <c r="A16" i="2"/>
  <c r="A20" i="2"/>
  <c r="A24" i="2"/>
  <c r="O9" i="2"/>
  <c r="R9" i="2"/>
  <c r="U9" i="2"/>
  <c r="X9" i="2"/>
  <c r="AA9" i="2"/>
  <c r="O11" i="2"/>
  <c r="R11" i="2"/>
  <c r="U11" i="2"/>
  <c r="X11" i="2"/>
  <c r="AA11" i="2"/>
  <c r="O13" i="2"/>
  <c r="R13" i="2"/>
  <c r="U13" i="2"/>
  <c r="X13" i="2"/>
  <c r="AA13" i="2"/>
  <c r="O15" i="2"/>
  <c r="R15" i="2"/>
  <c r="U15" i="2"/>
  <c r="X15" i="2"/>
  <c r="AA15" i="2"/>
  <c r="O17" i="2"/>
  <c r="R17" i="2"/>
  <c r="U17" i="2"/>
  <c r="X17" i="2"/>
  <c r="AA17" i="2"/>
  <c r="O19" i="2"/>
  <c r="R19" i="2"/>
  <c r="U19" i="2"/>
  <c r="X19" i="2"/>
  <c r="AA19" i="2"/>
  <c r="O21" i="2"/>
  <c r="R21" i="2"/>
  <c r="U21" i="2"/>
  <c r="X21" i="2"/>
  <c r="AA21" i="2"/>
  <c r="O23" i="2"/>
  <c r="R23" i="2"/>
  <c r="U23" i="2"/>
  <c r="X23" i="2"/>
  <c r="AA23" i="2"/>
  <c r="O25" i="2"/>
  <c r="R25" i="2"/>
  <c r="U25" i="2"/>
  <c r="X25" i="2"/>
  <c r="AA25" i="2"/>
  <c r="O27" i="2"/>
  <c r="R27" i="2"/>
  <c r="U27" i="2"/>
  <c r="X27" i="2"/>
  <c r="AA27" i="2"/>
  <c r="O8" i="2"/>
  <c r="O10" i="2"/>
  <c r="O12" i="2"/>
  <c r="O14" i="2"/>
  <c r="O16" i="2"/>
  <c r="O18" i="2"/>
  <c r="O20" i="2"/>
  <c r="O22" i="2"/>
  <c r="O24" i="2"/>
  <c r="O26" i="2"/>
  <c r="O28" i="2"/>
  <c r="U9" i="1"/>
  <c r="AA9" i="1"/>
  <c r="R11" i="1"/>
  <c r="X11" i="1"/>
  <c r="U13" i="1"/>
  <c r="AA13" i="1"/>
  <c r="R15" i="1"/>
  <c r="X15" i="1"/>
  <c r="U17" i="1"/>
  <c r="AA17" i="1"/>
  <c r="R19" i="1"/>
  <c r="X19" i="1"/>
  <c r="U21" i="1"/>
  <c r="AA21" i="1"/>
  <c r="R23" i="1"/>
  <c r="X23" i="1"/>
  <c r="U25" i="1"/>
  <c r="AA25" i="1"/>
  <c r="R27" i="1"/>
  <c r="X27" i="1"/>
  <c r="U29" i="1"/>
  <c r="AA29" i="1"/>
  <c r="O8" i="1"/>
  <c r="R8" i="1"/>
  <c r="U8" i="1"/>
  <c r="X8" i="1"/>
  <c r="AA8" i="1"/>
  <c r="AE8" i="1"/>
  <c r="AE11" i="1"/>
  <c r="AE15" i="1"/>
  <c r="AE19" i="1"/>
  <c r="AE23" i="1"/>
  <c r="AE27" i="1"/>
  <c r="A17" i="1"/>
  <c r="R9" i="1"/>
  <c r="X9" i="1"/>
  <c r="U11" i="1"/>
  <c r="AA11" i="1"/>
  <c r="R13" i="1"/>
  <c r="X13" i="1"/>
  <c r="U15" i="1"/>
  <c r="AA15" i="1"/>
  <c r="R17" i="1"/>
  <c r="X17" i="1"/>
  <c r="U19" i="1"/>
  <c r="AA19" i="1"/>
  <c r="R21" i="1"/>
  <c r="X21" i="1"/>
  <c r="U23" i="1"/>
  <c r="AA23" i="1"/>
  <c r="R25" i="1"/>
  <c r="X25" i="1"/>
  <c r="U27" i="1"/>
  <c r="AA27" i="1"/>
  <c r="R29" i="1"/>
  <c r="X29" i="1"/>
  <c r="A8" i="1"/>
  <c r="A25" i="1"/>
  <c r="A15" i="1"/>
  <c r="A23" i="1"/>
  <c r="A10" i="1"/>
  <c r="O10" i="1"/>
  <c r="R10" i="1"/>
  <c r="U10" i="1"/>
  <c r="X10" i="1"/>
  <c r="AA10" i="1"/>
  <c r="A12" i="1"/>
  <c r="O12" i="1"/>
  <c r="R12" i="1"/>
  <c r="U12" i="1"/>
  <c r="X12" i="1"/>
  <c r="AA12" i="1"/>
  <c r="A14" i="1"/>
  <c r="O14" i="1"/>
  <c r="R14" i="1"/>
  <c r="U14" i="1"/>
  <c r="X14" i="1"/>
  <c r="AA14" i="1"/>
  <c r="A16" i="1"/>
  <c r="O16" i="1"/>
  <c r="R16" i="1"/>
  <c r="U16" i="1"/>
  <c r="X16" i="1"/>
  <c r="AA16" i="1"/>
  <c r="A18" i="1"/>
  <c r="O18" i="1"/>
  <c r="R18" i="1"/>
  <c r="U18" i="1"/>
  <c r="X18" i="1"/>
  <c r="AA18" i="1"/>
  <c r="A20" i="1"/>
  <c r="O20" i="1"/>
  <c r="R20" i="1"/>
  <c r="U20" i="1"/>
  <c r="X20" i="1"/>
  <c r="AA20" i="1"/>
  <c r="A22" i="1"/>
  <c r="O22" i="1"/>
  <c r="R22" i="1"/>
  <c r="U22" i="1"/>
  <c r="X22" i="1"/>
  <c r="AA22" i="1"/>
  <c r="A24" i="1"/>
  <c r="O24" i="1"/>
  <c r="R24" i="1"/>
  <c r="U24" i="1"/>
  <c r="X24" i="1"/>
  <c r="AA24" i="1"/>
  <c r="A26" i="1"/>
  <c r="O26" i="1"/>
  <c r="R26" i="1"/>
  <c r="U26" i="1"/>
  <c r="X26" i="1"/>
  <c r="AA26" i="1"/>
  <c r="O9" i="1"/>
  <c r="O11" i="1"/>
  <c r="O13" i="1"/>
  <c r="O15" i="1"/>
  <c r="O17" i="1"/>
  <c r="O19" i="1"/>
  <c r="O21" i="1"/>
  <c r="O23" i="1"/>
  <c r="O25" i="1"/>
  <c r="O27" i="1"/>
  <c r="O29" i="1"/>
  <c r="A10" i="2"/>
  <c r="A27" i="1"/>
  <c r="A19" i="1"/>
  <c r="A28" i="1"/>
  <c r="A13" i="1"/>
  <c r="A9" i="1"/>
  <c r="A11" i="1"/>
  <c r="A29" i="1"/>
  <c r="A21" i="1"/>
</calcChain>
</file>

<file path=xl/sharedStrings.xml><?xml version="1.0" encoding="utf-8"?>
<sst xmlns="http://schemas.openxmlformats.org/spreadsheetml/2006/main" count="989" uniqueCount="280">
  <si>
    <t>FEI DRESSAGE CDI 2*</t>
  </si>
  <si>
    <t>RESULTS</t>
  </si>
  <si>
    <t xml:space="preserve">PRIX ST.GEORGES TEST </t>
  </si>
  <si>
    <r>
      <t xml:space="preserve">Judges: </t>
    </r>
    <r>
      <rPr>
        <sz val="10"/>
        <rFont val="Times New Roman"/>
        <family val="1"/>
        <charset val="204"/>
      </rPr>
      <t xml:space="preserve">Е-Anna ЕLISEEVA -RUS, H-Maja STUKELJ -SLO 4*, </t>
    </r>
    <r>
      <rPr>
        <b/>
        <sz val="10"/>
        <rFont val="Times New Roman"/>
        <family val="1"/>
        <charset val="204"/>
      </rPr>
      <t xml:space="preserve">С-Yuri  ROMANOV-RUS 4*, </t>
    </r>
    <r>
      <rPr>
        <sz val="10"/>
        <rFont val="Times New Roman"/>
        <family val="1"/>
        <charset val="204"/>
      </rPr>
      <t>М-Mariano SANTOS REDONDO ESP 4*, В-Valentina MARTYANOVA -RUS 3*</t>
    </r>
  </si>
  <si>
    <t>Russia, Moscow region, Maxima Park</t>
  </si>
  <si>
    <t>26.02.2016</t>
  </si>
  <si>
    <t>Рlace</t>
  </si>
  <si>
    <t>Show reg.№</t>
  </si>
  <si>
    <t xml:space="preserve">  Name of Rider                              </t>
  </si>
  <si>
    <t>Nationality</t>
  </si>
  <si>
    <t xml:space="preserve">Name of Horse  </t>
  </si>
  <si>
    <t xml:space="preserve">Owner of horse  </t>
  </si>
  <si>
    <t>Breed</t>
  </si>
  <si>
    <t>Country  of Birrh</t>
  </si>
  <si>
    <t>Sex/ Age</t>
  </si>
  <si>
    <t>E</t>
  </si>
  <si>
    <t>H</t>
  </si>
  <si>
    <t>C</t>
  </si>
  <si>
    <t>M</t>
  </si>
  <si>
    <t>В</t>
  </si>
  <si>
    <t>Errors of course</t>
  </si>
  <si>
    <t>Other error</t>
  </si>
  <si>
    <t>Total                    Pts</t>
  </si>
  <si>
    <t>Total %</t>
  </si>
  <si>
    <t>Prize money (RUB)</t>
  </si>
  <si>
    <t>Pts</t>
  </si>
  <si>
    <t>%</t>
  </si>
  <si>
    <t>Place</t>
  </si>
  <si>
    <r>
      <t xml:space="preserve">Regina
</t>
    </r>
    <r>
      <rPr>
        <i/>
        <sz val="9"/>
        <rFont val="Times New Roman"/>
        <family val="1"/>
        <charset val="204"/>
      </rPr>
      <t>Регина</t>
    </r>
  </si>
  <si>
    <r>
      <t xml:space="preserve">ISACHKINA
</t>
    </r>
    <r>
      <rPr>
        <i/>
        <sz val="9"/>
        <rFont val="Times New Roman"/>
        <family val="1"/>
        <charset val="204"/>
      </rPr>
      <t xml:space="preserve">ИСАЧКИНА </t>
    </r>
  </si>
  <si>
    <t>RUS</t>
  </si>
  <si>
    <r>
      <t xml:space="preserve">LA FLEUR
</t>
    </r>
    <r>
      <rPr>
        <i/>
        <sz val="9"/>
        <rFont val="Times New Roman"/>
        <family val="1"/>
        <charset val="204"/>
      </rPr>
      <t>ЛА ФЛЕР</t>
    </r>
  </si>
  <si>
    <t>104RK58</t>
  </si>
  <si>
    <t>Isachkina R.
Исачкина Р.</t>
  </si>
  <si>
    <t>WESTF
Вестф</t>
  </si>
  <si>
    <t>GER
Германия</t>
  </si>
  <si>
    <t>F/08
коб/08</t>
  </si>
  <si>
    <r>
      <t xml:space="preserve">Ekaterina
</t>
    </r>
    <r>
      <rPr>
        <i/>
        <sz val="9"/>
        <rFont val="Times New Roman"/>
        <family val="1"/>
        <charset val="204"/>
      </rPr>
      <t>Екатерина</t>
    </r>
  </si>
  <si>
    <r>
      <t xml:space="preserve">MELNIK
</t>
    </r>
    <r>
      <rPr>
        <i/>
        <sz val="9"/>
        <rFont val="Times New Roman"/>
        <family val="1"/>
        <charset val="204"/>
      </rPr>
      <t>МЕЛЬНИК</t>
    </r>
  </si>
  <si>
    <r>
      <t xml:space="preserve">INDOR
</t>
    </r>
    <r>
      <rPr>
        <i/>
        <sz val="9"/>
        <rFont val="Times New Roman"/>
        <family val="1"/>
        <charset val="204"/>
      </rPr>
      <t>ИНДОР</t>
    </r>
  </si>
  <si>
    <t>102RN60</t>
  </si>
  <si>
    <t>Melnik E.
Мельник Е.</t>
  </si>
  <si>
    <t>RUS WB РВП</t>
  </si>
  <si>
    <t>RUS 
Россия</t>
  </si>
  <si>
    <t>S/01 жер/01</t>
  </si>
  <si>
    <r>
      <t xml:space="preserve">Olga
</t>
    </r>
    <r>
      <rPr>
        <i/>
        <sz val="9"/>
        <rFont val="Times New Roman"/>
        <family val="1"/>
        <charset val="204"/>
      </rPr>
      <t>Ольга</t>
    </r>
  </si>
  <si>
    <r>
      <rPr>
        <b/>
        <sz val="8"/>
        <rFont val="Times New Roman"/>
        <family val="1"/>
        <charset val="204"/>
      </rPr>
      <t>ALEKSANDROVSKAYA</t>
    </r>
    <r>
      <rPr>
        <b/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АЛЕКСАНДРОВСКАЯ</t>
    </r>
  </si>
  <si>
    <r>
      <t xml:space="preserve">DON CORINERO
</t>
    </r>
    <r>
      <rPr>
        <i/>
        <sz val="9"/>
        <rFont val="Times New Roman"/>
        <family val="1"/>
        <charset val="204"/>
      </rPr>
      <t>ДОН КОРИНЕРО</t>
    </r>
  </si>
  <si>
    <t>104KO43</t>
  </si>
  <si>
    <t>OUSC Planernaya
ОУСЦ "Планерная"</t>
  </si>
  <si>
    <t>OLDEN
Ольден</t>
  </si>
  <si>
    <t>G/05
мер/05</t>
  </si>
  <si>
    <r>
      <t xml:space="preserve">SHESTAKOVA
</t>
    </r>
    <r>
      <rPr>
        <i/>
        <sz val="9"/>
        <rFont val="Times New Roman"/>
        <family val="1"/>
        <charset val="204"/>
      </rPr>
      <t>ШЕСТАКОВА</t>
    </r>
  </si>
  <si>
    <r>
      <t xml:space="preserve">VANDERWAALS
</t>
    </r>
    <r>
      <rPr>
        <i/>
        <sz val="9"/>
        <rFont val="Times New Roman"/>
        <family val="1"/>
        <charset val="204"/>
      </rPr>
      <t>ВАНДЕРВААЛЬС</t>
    </r>
  </si>
  <si>
    <t>103GX93</t>
  </si>
  <si>
    <t>Shestakova E.
Шестакова Е.</t>
  </si>
  <si>
    <t>HANN
 Ганн</t>
  </si>
  <si>
    <t>G/03
мер/03</t>
  </si>
  <si>
    <r>
      <t xml:space="preserve">KINGSTON
</t>
    </r>
    <r>
      <rPr>
        <i/>
        <sz val="9"/>
        <rFont val="Times New Roman"/>
        <family val="1"/>
        <charset val="204"/>
      </rPr>
      <t>КИНГСТОН</t>
    </r>
  </si>
  <si>
    <t>104XZ09</t>
  </si>
  <si>
    <t>Kulikov A.
Куликов А</t>
  </si>
  <si>
    <r>
      <t xml:space="preserve">Yulia
</t>
    </r>
    <r>
      <rPr>
        <i/>
        <sz val="9"/>
        <rFont val="Times New Roman"/>
        <family val="1"/>
        <charset val="204"/>
      </rPr>
      <t>Юлия</t>
    </r>
  </si>
  <si>
    <r>
      <t xml:space="preserve">SEMENOVA
</t>
    </r>
    <r>
      <rPr>
        <i/>
        <sz val="9"/>
        <rFont val="Times New Roman"/>
        <family val="1"/>
        <charset val="204"/>
      </rPr>
      <t>СЕМЕНОВА</t>
    </r>
  </si>
  <si>
    <r>
      <t xml:space="preserve">LUMPAZI 
</t>
    </r>
    <r>
      <rPr>
        <i/>
        <sz val="9"/>
        <rFont val="Times New Roman"/>
        <family val="1"/>
        <charset val="204"/>
      </rPr>
      <t>ЛУМПАЦИ</t>
    </r>
  </si>
  <si>
    <t>104CQ03</t>
  </si>
  <si>
    <t>Rogova A.
Рогова А.</t>
  </si>
  <si>
    <t>G/08
мер/08</t>
  </si>
  <si>
    <r>
      <t xml:space="preserve">Anna
</t>
    </r>
    <r>
      <rPr>
        <i/>
        <sz val="9"/>
        <rFont val="Times New Roman"/>
        <family val="1"/>
        <charset val="204"/>
      </rPr>
      <t>Анна</t>
    </r>
  </si>
  <si>
    <r>
      <t xml:space="preserve">MAZUR
</t>
    </r>
    <r>
      <rPr>
        <i/>
        <sz val="9"/>
        <rFont val="Times New Roman"/>
        <family val="1"/>
        <charset val="204"/>
      </rPr>
      <t>МАЗУР</t>
    </r>
  </si>
  <si>
    <r>
      <t xml:space="preserve">CARAMASOV
</t>
    </r>
    <r>
      <rPr>
        <i/>
        <sz val="9"/>
        <rFont val="Times New Roman"/>
        <family val="1"/>
        <charset val="204"/>
      </rPr>
      <t>КАРАМАЗОВ</t>
    </r>
  </si>
  <si>
    <t>102ZI80</t>
  </si>
  <si>
    <t>Ptashinskaya M.
Пташинская М.</t>
  </si>
  <si>
    <t>HOLSH
Голшт</t>
  </si>
  <si>
    <t>S/99
жер/99</t>
  </si>
  <si>
    <r>
      <t xml:space="preserve">Natalia
</t>
    </r>
    <r>
      <rPr>
        <i/>
        <sz val="9"/>
        <rFont val="Times New Roman"/>
        <family val="1"/>
        <charset val="204"/>
      </rPr>
      <t>Наталья</t>
    </r>
  </si>
  <si>
    <r>
      <t xml:space="preserve">SINILNIKOVA
</t>
    </r>
    <r>
      <rPr>
        <i/>
        <sz val="9"/>
        <rFont val="Times New Roman"/>
        <family val="1"/>
        <charset val="204"/>
      </rPr>
      <t>СИНИЛЬНИКОВА</t>
    </r>
  </si>
  <si>
    <r>
      <t xml:space="preserve">HAWK'S FLIGHT
</t>
    </r>
    <r>
      <rPr>
        <i/>
        <sz val="9"/>
        <rFont val="Times New Roman"/>
        <family val="1"/>
        <charset val="204"/>
      </rPr>
      <t>ХОУКС ФЛАЙТ</t>
    </r>
  </si>
  <si>
    <t>RUS40644</t>
  </si>
  <si>
    <t>Galaktionov  Y.
Галактионов Ю.</t>
  </si>
  <si>
    <t>G/04
мер/04</t>
  </si>
  <si>
    <r>
      <t xml:space="preserve">Elizaveta
</t>
    </r>
    <r>
      <rPr>
        <i/>
        <sz val="9"/>
        <rFont val="Times New Roman"/>
        <family val="1"/>
        <charset val="204"/>
      </rPr>
      <t>Елизавета</t>
    </r>
  </si>
  <si>
    <r>
      <t xml:space="preserve">TROSHENKOVA
</t>
    </r>
    <r>
      <rPr>
        <i/>
        <sz val="9"/>
        <rFont val="Times New Roman"/>
        <family val="1"/>
        <charset val="204"/>
      </rPr>
      <t>ТРОЩЕНКОВА</t>
    </r>
  </si>
  <si>
    <r>
      <t xml:space="preserve">SALINAS
</t>
    </r>
    <r>
      <rPr>
        <i/>
        <sz val="9"/>
        <rFont val="Times New Roman"/>
        <family val="1"/>
        <charset val="204"/>
      </rPr>
      <t>САЛИНАС</t>
    </r>
  </si>
  <si>
    <t>104MW69 </t>
  </si>
  <si>
    <t>Gubanov V.
Губанов В.</t>
  </si>
  <si>
    <t>WESTF
Вестф.</t>
  </si>
  <si>
    <r>
      <t xml:space="preserve">KRUKOVA
</t>
    </r>
    <r>
      <rPr>
        <i/>
        <sz val="9"/>
        <rFont val="Times New Roman"/>
        <family val="1"/>
        <charset val="204"/>
      </rPr>
      <t>КРЮКОВА</t>
    </r>
  </si>
  <si>
    <r>
      <t xml:space="preserve">MR BLUE SELECT
</t>
    </r>
    <r>
      <rPr>
        <i/>
        <sz val="9"/>
        <rFont val="Times New Roman"/>
        <family val="1"/>
        <charset val="204"/>
      </rPr>
      <t>МИСТЕР БЛЮ СЕЛЕКТ</t>
    </r>
  </si>
  <si>
    <t>105BB26</t>
  </si>
  <si>
    <t>Dirk His
Дирк Хис</t>
  </si>
  <si>
    <t>G/06
мер/06</t>
  </si>
  <si>
    <r>
      <t xml:space="preserve">MELNIKOVA
</t>
    </r>
    <r>
      <rPr>
        <i/>
        <sz val="9"/>
        <rFont val="Times New Roman"/>
        <family val="1"/>
        <charset val="204"/>
      </rPr>
      <t>МЕЛЬНИКОВА</t>
    </r>
  </si>
  <si>
    <r>
      <t xml:space="preserve">ROMANSON
</t>
    </r>
    <r>
      <rPr>
        <i/>
        <sz val="9"/>
        <rFont val="Times New Roman"/>
        <family val="1"/>
        <charset val="204"/>
      </rPr>
      <t>РОМАНСОН</t>
    </r>
  </si>
  <si>
    <t>103FY07</t>
  </si>
  <si>
    <t>Yanson T
Янсон Т.</t>
  </si>
  <si>
    <t>HB
Полукр.</t>
  </si>
  <si>
    <t>MDA
Молдова</t>
  </si>
  <si>
    <t>G/07
мер/07</t>
  </si>
  <si>
    <r>
      <t xml:space="preserve">Elena
</t>
    </r>
    <r>
      <rPr>
        <b/>
        <i/>
        <sz val="9"/>
        <rFont val="Times New Roman"/>
        <family val="1"/>
        <charset val="204"/>
      </rPr>
      <t>Елена</t>
    </r>
  </si>
  <si>
    <r>
      <t xml:space="preserve">DMITRIEVA
</t>
    </r>
    <r>
      <rPr>
        <i/>
        <sz val="9"/>
        <rFont val="Times New Roman"/>
        <family val="1"/>
        <charset val="204"/>
      </rPr>
      <t>ДМИТРИЕВА</t>
    </r>
  </si>
  <si>
    <r>
      <t xml:space="preserve">EHRENPAR
</t>
    </r>
    <r>
      <rPr>
        <i/>
        <sz val="9"/>
        <rFont val="Times New Roman"/>
        <family val="1"/>
        <charset val="204"/>
      </rPr>
      <t>ЭРЕНПАР</t>
    </r>
  </si>
  <si>
    <t>103QL10</t>
  </si>
  <si>
    <t>Fedorovskaya M
Федоровская М.</t>
  </si>
  <si>
    <t>S/07
жер/07</t>
  </si>
  <si>
    <r>
      <t xml:space="preserve">PODLYTKINA
</t>
    </r>
    <r>
      <rPr>
        <i/>
        <sz val="9"/>
        <rFont val="Times New Roman"/>
        <family val="1"/>
        <charset val="204"/>
      </rPr>
      <t xml:space="preserve">ПОДЛЫТКИНА </t>
    </r>
  </si>
  <si>
    <r>
      <t xml:space="preserve">CALAIZA T
</t>
    </r>
    <r>
      <rPr>
        <i/>
        <sz val="9"/>
        <rFont val="Times New Roman"/>
        <family val="1"/>
        <charset val="204"/>
      </rPr>
      <t>КАЛАЙЗА ТИ</t>
    </r>
  </si>
  <si>
    <t>105CG20</t>
  </si>
  <si>
    <t>Podlytkina E.
Подлыткина Е.</t>
  </si>
  <si>
    <t>SWB
Швед.тепл.</t>
  </si>
  <si>
    <t>SWE
Sweden</t>
  </si>
  <si>
    <t>F/07
коб/07</t>
  </si>
  <si>
    <r>
      <t xml:space="preserve">COLORADO 229
</t>
    </r>
    <r>
      <rPr>
        <i/>
        <sz val="9"/>
        <rFont val="Times New Roman"/>
        <family val="1"/>
        <charset val="204"/>
      </rPr>
      <t>КОЛОРАДО</t>
    </r>
  </si>
  <si>
    <t>104WM83</t>
  </si>
  <si>
    <t>Reznik I.
Резник И.</t>
  </si>
  <si>
    <t>KWPN
Голл.тепл.</t>
  </si>
  <si>
    <t>NED
Нидерланды</t>
  </si>
  <si>
    <r>
      <t xml:space="preserve">Galina
</t>
    </r>
    <r>
      <rPr>
        <i/>
        <sz val="9"/>
        <rFont val="Times New Roman"/>
        <family val="1"/>
        <charset val="204"/>
      </rPr>
      <t>Галина</t>
    </r>
  </si>
  <si>
    <r>
      <t xml:space="preserve">VAULINA
</t>
    </r>
    <r>
      <rPr>
        <i/>
        <sz val="9"/>
        <rFont val="Times New Roman"/>
        <family val="1"/>
        <charset val="204"/>
      </rPr>
      <t>ВАУЛИНА</t>
    </r>
  </si>
  <si>
    <r>
      <t xml:space="preserve">GOLD
</t>
    </r>
    <r>
      <rPr>
        <i/>
        <sz val="9"/>
        <rFont val="Times New Roman"/>
        <family val="1"/>
        <charset val="204"/>
      </rPr>
      <t>ГОЛД</t>
    </r>
  </si>
  <si>
    <t>104BZ26</t>
  </si>
  <si>
    <t>Vaulina G
Ваулина Г.</t>
  </si>
  <si>
    <r>
      <t xml:space="preserve">Diana
</t>
    </r>
    <r>
      <rPr>
        <i/>
        <sz val="9"/>
        <rFont val="Times New Roman"/>
        <family val="1"/>
        <charset val="204"/>
      </rPr>
      <t>Диана</t>
    </r>
  </si>
  <si>
    <r>
      <t xml:space="preserve">ZAKHAROVA
</t>
    </r>
    <r>
      <rPr>
        <i/>
        <sz val="9"/>
        <rFont val="Times New Roman"/>
        <family val="1"/>
        <charset val="204"/>
      </rPr>
      <t>ЗАХАРОВА</t>
    </r>
  </si>
  <si>
    <r>
      <t xml:space="preserve">PRIATOR
</t>
    </r>
    <r>
      <rPr>
        <i/>
        <sz val="9"/>
        <rFont val="Times New Roman"/>
        <family val="1"/>
        <charset val="204"/>
      </rPr>
      <t>ПРИАТОР</t>
    </r>
  </si>
  <si>
    <t>103JQ50</t>
  </si>
  <si>
    <t>Zakharova D.
Захарова Д.</t>
  </si>
  <si>
    <t>LATV 
Латв</t>
  </si>
  <si>
    <t>BLR 
Беларусь</t>
  </si>
  <si>
    <r>
      <t xml:space="preserve">Svetlana
</t>
    </r>
    <r>
      <rPr>
        <i/>
        <sz val="9"/>
        <rFont val="Times New Roman"/>
        <family val="1"/>
        <charset val="204"/>
      </rPr>
      <t>Светлана</t>
    </r>
  </si>
  <si>
    <r>
      <t xml:space="preserve">LOSEVA
</t>
    </r>
    <r>
      <rPr>
        <i/>
        <sz val="9"/>
        <rFont val="Times New Roman"/>
        <family val="1"/>
        <charset val="204"/>
      </rPr>
      <t>ЛОСЕВА</t>
    </r>
  </si>
  <si>
    <r>
      <t xml:space="preserve">DELANO
</t>
    </r>
    <r>
      <rPr>
        <i/>
        <sz val="9"/>
        <rFont val="Times New Roman"/>
        <family val="1"/>
        <charset val="204"/>
      </rPr>
      <t>ДЕЛАНО</t>
    </r>
  </si>
  <si>
    <t>105CB13</t>
  </si>
  <si>
    <t>Dubrova G,
Дуброва Г.</t>
  </si>
  <si>
    <r>
      <t xml:space="preserve">STRADIVARI
</t>
    </r>
    <r>
      <rPr>
        <i/>
        <sz val="9"/>
        <rFont val="Times New Roman"/>
        <family val="1"/>
        <charset val="204"/>
      </rPr>
      <t>СТРАДИВАРИ</t>
    </r>
  </si>
  <si>
    <t>104NL49</t>
  </si>
  <si>
    <t>Fedorovskaya M.
Федоровская М.</t>
  </si>
  <si>
    <r>
      <t xml:space="preserve">Seraphima
</t>
    </r>
    <r>
      <rPr>
        <i/>
        <sz val="9"/>
        <rFont val="Times New Roman"/>
        <family val="1"/>
        <charset val="204"/>
      </rPr>
      <t>Серафима</t>
    </r>
  </si>
  <si>
    <r>
      <t xml:space="preserve">VEREMEENKO
</t>
    </r>
    <r>
      <rPr>
        <i/>
        <sz val="9"/>
        <rFont val="Times New Roman"/>
        <family val="1"/>
        <charset val="204"/>
      </rPr>
      <t>ВЕРЕМЕЕНКО</t>
    </r>
  </si>
  <si>
    <r>
      <t xml:space="preserve">GWINEA
</t>
    </r>
    <r>
      <rPr>
        <i/>
        <sz val="9"/>
        <rFont val="Times New Roman"/>
        <family val="1"/>
        <charset val="204"/>
      </rPr>
      <t>ГВИНЕЯ</t>
    </r>
  </si>
  <si>
    <t>Veremeenko S.
Веремеенко С.</t>
  </si>
  <si>
    <t>F/04
коб/04</t>
  </si>
  <si>
    <r>
      <t xml:space="preserve">Maria
</t>
    </r>
    <r>
      <rPr>
        <i/>
        <sz val="9"/>
        <rFont val="Times New Roman"/>
        <family val="1"/>
        <charset val="204"/>
      </rPr>
      <t>Мария</t>
    </r>
  </si>
  <si>
    <r>
      <t xml:space="preserve">KOLCHEDANTSEVA
</t>
    </r>
    <r>
      <rPr>
        <i/>
        <sz val="9"/>
        <rFont val="Times New Roman"/>
        <family val="1"/>
        <charset val="204"/>
      </rPr>
      <t>КОЛЧЕДАНЦЕВА</t>
    </r>
  </si>
  <si>
    <r>
      <t xml:space="preserve">RATIBOR
</t>
    </r>
    <r>
      <rPr>
        <i/>
        <sz val="9"/>
        <rFont val="Times New Roman"/>
        <family val="1"/>
        <charset val="204"/>
      </rPr>
      <t>РАТИБОР</t>
    </r>
  </si>
  <si>
    <t>103XX86</t>
  </si>
  <si>
    <t>Kolchedantseva S.
Колчеданцева С.</t>
  </si>
  <si>
    <t>BUD
Буден.</t>
  </si>
  <si>
    <r>
      <t xml:space="preserve">ORLOVA
</t>
    </r>
    <r>
      <rPr>
        <i/>
        <sz val="9"/>
        <rFont val="Times New Roman"/>
        <family val="1"/>
        <charset val="204"/>
      </rPr>
      <t>ОРЛОВА</t>
    </r>
  </si>
  <si>
    <r>
      <t xml:space="preserve">PETERHOFF
</t>
    </r>
    <r>
      <rPr>
        <i/>
        <sz val="9"/>
        <rFont val="Times New Roman"/>
        <family val="1"/>
        <charset val="204"/>
      </rPr>
      <t>ПЕТЕРГОФФ</t>
    </r>
  </si>
  <si>
    <t>105CD78</t>
  </si>
  <si>
    <t>Orlova E/
Орлова Е.</t>
  </si>
  <si>
    <t>RUS  
Россия</t>
  </si>
  <si>
    <r>
      <t xml:space="preserve">IGNATYEVA
</t>
    </r>
    <r>
      <rPr>
        <i/>
        <sz val="9"/>
        <rFont val="Times New Roman"/>
        <family val="1"/>
        <charset val="204"/>
      </rPr>
      <t>ИГНАТЬЕВА</t>
    </r>
  </si>
  <si>
    <r>
      <t xml:space="preserve">DEZDEMONA
</t>
    </r>
    <r>
      <rPr>
        <i/>
        <sz val="9"/>
        <rFont val="Times New Roman"/>
        <family val="1"/>
        <charset val="204"/>
      </rPr>
      <t>ДЕЗДЕМОНА</t>
    </r>
  </si>
  <si>
    <t>104GW92</t>
  </si>
  <si>
    <t>Ignatyeva M.
Игнатьева М.</t>
  </si>
  <si>
    <t xml:space="preserve">Ground Jury:  </t>
  </si>
  <si>
    <t>Yuri  ROMANOV-RUS 4*</t>
  </si>
  <si>
    <t xml:space="preserve">INTERMEDIATE I TEST </t>
  </si>
  <si>
    <r>
      <t xml:space="preserve">Judges: Е-Peter ENGEL-GER 4*, H-Ghislain FOUARGE-NED 5*, </t>
    </r>
    <r>
      <rPr>
        <b/>
        <sz val="10"/>
        <rFont val="Times New Roman"/>
        <family val="1"/>
        <charset val="204"/>
      </rPr>
      <t>С-Natallia RUBASHKO  -BLR 4*</t>
    </r>
    <r>
      <rPr>
        <sz val="10"/>
        <rFont val="Times New Roman"/>
        <family val="1"/>
        <charset val="204"/>
      </rPr>
      <t>, М-Mariano SANTOS REDONDO ESP 4*, В-Maja STUKELJ -SLO 4*</t>
    </r>
  </si>
  <si>
    <t>27.02.2016</t>
  </si>
  <si>
    <t>Orlova E.
Орлова Е.</t>
  </si>
  <si>
    <t>Natallia RUBASHKO  -BLR 4*</t>
  </si>
  <si>
    <t>FEI DRESSAGE CDI 3*</t>
  </si>
  <si>
    <t xml:space="preserve">GRAND PRIX </t>
  </si>
  <si>
    <r>
      <t>Judges:</t>
    </r>
    <r>
      <rPr>
        <sz val="10"/>
        <rFont val="Times New Roman"/>
        <family val="1"/>
        <charset val="204"/>
      </rPr>
      <t xml:space="preserve"> Е-Irina MAKNAMI -RUS 4*, H-RUBASHKO Natallia -BLR 4*,</t>
    </r>
    <r>
      <rPr>
        <b/>
        <sz val="10"/>
        <rFont val="Times New Roman"/>
        <family val="1"/>
        <charset val="204"/>
      </rPr>
      <t xml:space="preserve"> С-Ghislain FOUARGE-NED 5*, </t>
    </r>
    <r>
      <rPr>
        <sz val="10"/>
        <rFont val="Times New Roman"/>
        <family val="1"/>
        <charset val="204"/>
      </rPr>
      <t>М-Peter ENGEL-GER 4*, В-Olga SOBOLEVA-RUS 3*</t>
    </r>
  </si>
  <si>
    <r>
      <t xml:space="preserve">Inessa
</t>
    </r>
    <r>
      <rPr>
        <i/>
        <sz val="9"/>
        <rFont val="Times New Roman"/>
        <family val="1"/>
        <charset val="204"/>
      </rPr>
      <t>Инесса</t>
    </r>
  </si>
  <si>
    <r>
      <t xml:space="preserve">MERКULOVA
</t>
    </r>
    <r>
      <rPr>
        <i/>
        <sz val="9"/>
        <rFont val="Times New Roman"/>
        <family val="1"/>
        <charset val="204"/>
      </rPr>
      <t>МЕРКУЛОВА</t>
    </r>
  </si>
  <si>
    <r>
      <t xml:space="preserve">MISTER X
</t>
    </r>
    <r>
      <rPr>
        <i/>
        <sz val="9"/>
        <rFont val="Times New Roman"/>
        <family val="1"/>
        <charset val="204"/>
      </rPr>
      <t>МИСТЕР ИКС</t>
    </r>
  </si>
  <si>
    <t>102YZ81</t>
  </si>
  <si>
    <t>Merкulova I.
Меркулова И.</t>
  </si>
  <si>
    <t>TRAK  
Трак</t>
  </si>
  <si>
    <r>
      <t xml:space="preserve">Marina
</t>
    </r>
    <r>
      <rPr>
        <i/>
        <sz val="9"/>
        <rFont val="Times New Roman"/>
        <family val="1"/>
        <charset val="204"/>
      </rPr>
      <t>Марина</t>
    </r>
  </si>
  <si>
    <r>
      <t xml:space="preserve">AFRAMEEVA
</t>
    </r>
    <r>
      <rPr>
        <i/>
        <sz val="9"/>
        <rFont val="Times New Roman"/>
        <family val="1"/>
        <charset val="204"/>
      </rPr>
      <t>АФРАМЕЕВА</t>
    </r>
  </si>
  <si>
    <r>
      <t xml:space="preserve">VOSK
</t>
    </r>
    <r>
      <rPr>
        <i/>
        <sz val="9"/>
        <rFont val="Times New Roman"/>
        <family val="1"/>
        <charset val="204"/>
      </rPr>
      <t>ВОСК</t>
    </r>
  </si>
  <si>
    <t>102YV88</t>
  </si>
  <si>
    <t>Merkulova I.
Меркулова И.</t>
  </si>
  <si>
    <r>
      <t xml:space="preserve">AVANS
</t>
    </r>
    <r>
      <rPr>
        <i/>
        <sz val="9"/>
        <rFont val="Times New Roman"/>
        <family val="1"/>
        <charset val="204"/>
      </rPr>
      <t>АВАНС</t>
    </r>
  </si>
  <si>
    <t>102YV83</t>
  </si>
  <si>
    <t>S/05
жер/05</t>
  </si>
  <si>
    <r>
      <t xml:space="preserve">RUBINIO ROYAL
</t>
    </r>
    <r>
      <rPr>
        <i/>
        <sz val="9"/>
        <rFont val="Times New Roman"/>
        <family val="1"/>
        <charset val="204"/>
      </rPr>
      <t>РУБИНИО РОЯЛ</t>
    </r>
  </si>
  <si>
    <t>104QZ69</t>
  </si>
  <si>
    <r>
      <t xml:space="preserve">Hanna
</t>
    </r>
    <r>
      <rPr>
        <i/>
        <sz val="9"/>
        <rFont val="Times New Roman"/>
        <family val="1"/>
        <charset val="204"/>
      </rPr>
      <t>Анна</t>
    </r>
  </si>
  <si>
    <r>
      <t xml:space="preserve">KARASIOVA
</t>
    </r>
    <r>
      <rPr>
        <i/>
        <sz val="9"/>
        <rFont val="Times New Roman"/>
        <family val="1"/>
        <charset val="204"/>
      </rPr>
      <t>КАРАСЕВА</t>
    </r>
  </si>
  <si>
    <t>BLR</t>
  </si>
  <si>
    <r>
      <t xml:space="preserve">ARLEKINO
</t>
    </r>
    <r>
      <rPr>
        <i/>
        <sz val="9"/>
        <rFont val="Times New Roman"/>
        <family val="1"/>
        <charset val="204"/>
      </rPr>
      <t>АРЛЕКИНО</t>
    </r>
  </si>
  <si>
    <t>103AO02</t>
  </si>
  <si>
    <t>OOO "TEHSTROIRESURS"</t>
  </si>
  <si>
    <t>LAT
Латвия</t>
  </si>
  <si>
    <r>
      <t xml:space="preserve">Larisa
</t>
    </r>
    <r>
      <rPr>
        <i/>
        <sz val="9"/>
        <rFont val="Times New Roman"/>
        <family val="1"/>
        <charset val="204"/>
      </rPr>
      <t>Лариса</t>
    </r>
  </si>
  <si>
    <r>
      <t xml:space="preserve">BUSHINA
</t>
    </r>
    <r>
      <rPr>
        <i/>
        <sz val="9"/>
        <rFont val="Times New Roman"/>
        <family val="1"/>
        <charset val="204"/>
      </rPr>
      <t>БУШИНА</t>
    </r>
  </si>
  <si>
    <t>10031418</t>
  </si>
  <si>
    <r>
      <t xml:space="preserve">JU JU
</t>
    </r>
    <r>
      <rPr>
        <i/>
        <sz val="9"/>
        <rFont val="Times New Roman"/>
        <family val="1"/>
        <charset val="204"/>
      </rPr>
      <t>ДЖУ ДЖУ</t>
    </r>
  </si>
  <si>
    <t>102ZA26</t>
  </si>
  <si>
    <t>Sokolova V.&amp;
Bushina L.</t>
  </si>
  <si>
    <r>
      <t xml:space="preserve">Nataliya
</t>
    </r>
    <r>
      <rPr>
        <i/>
        <sz val="9"/>
        <rFont val="Times New Roman"/>
        <family val="1"/>
        <charset val="204"/>
      </rPr>
      <t>Наталия</t>
    </r>
  </si>
  <si>
    <r>
      <t xml:space="preserve">KAZAKOVA
</t>
    </r>
    <r>
      <rPr>
        <i/>
        <sz val="9"/>
        <rFont val="Times New Roman"/>
        <family val="1"/>
        <charset val="204"/>
      </rPr>
      <t>КАЗАКОВА</t>
    </r>
  </si>
  <si>
    <r>
      <t xml:space="preserve">LORIOT  
</t>
    </r>
    <r>
      <rPr>
        <i/>
        <sz val="9"/>
        <rFont val="Times New Roman"/>
        <family val="1"/>
        <charset val="204"/>
      </rPr>
      <t xml:space="preserve">ЛОРИОТ  </t>
    </r>
  </si>
  <si>
    <t>103IT69</t>
  </si>
  <si>
    <t>Kazakova N.
Казакова Н.</t>
  </si>
  <si>
    <t>GER Германия</t>
  </si>
  <si>
    <t>G/99
мер/99</t>
  </si>
  <si>
    <r>
      <t>Lyudmila</t>
    </r>
    <r>
      <rPr>
        <i/>
        <sz val="9"/>
        <rFont val="Times New Roman"/>
        <family val="1"/>
        <charset val="204"/>
      </rPr>
      <t xml:space="preserve">
Людмила</t>
    </r>
  </si>
  <si>
    <r>
      <t xml:space="preserve">GURINA
</t>
    </r>
    <r>
      <rPr>
        <i/>
        <sz val="9"/>
        <rFont val="Times New Roman"/>
        <family val="1"/>
        <charset val="204"/>
      </rPr>
      <t xml:space="preserve">ГУРИНА </t>
    </r>
  </si>
  <si>
    <r>
      <t xml:space="preserve">DOOLITTLE J
</t>
    </r>
    <r>
      <rPr>
        <i/>
        <sz val="9"/>
        <rFont val="Times New Roman"/>
        <family val="1"/>
        <charset val="204"/>
      </rPr>
      <t>ДУЛИТЛ ДЖИ</t>
    </r>
  </si>
  <si>
    <t>102QY11</t>
  </si>
  <si>
    <t>Miloserdova T.
Милосердова Т.</t>
  </si>
  <si>
    <r>
      <t xml:space="preserve">IZBRANNIK
</t>
    </r>
    <r>
      <rPr>
        <i/>
        <sz val="9"/>
        <rFont val="Times New Roman"/>
        <family val="1"/>
        <charset val="204"/>
      </rPr>
      <t>ИЗБРАННИК</t>
    </r>
  </si>
  <si>
    <t>RUS40074</t>
  </si>
  <si>
    <t>UKR WB УВП</t>
  </si>
  <si>
    <t>UKR
Украина</t>
  </si>
  <si>
    <t>G/00
мер/00</t>
  </si>
  <si>
    <r>
      <t xml:space="preserve">Irina
</t>
    </r>
    <r>
      <rPr>
        <i/>
        <sz val="9"/>
        <rFont val="Times New Roman"/>
        <family val="1"/>
        <charset val="204"/>
      </rPr>
      <t>Ирина</t>
    </r>
  </si>
  <si>
    <r>
      <t xml:space="preserve">KRUPINA
</t>
    </r>
    <r>
      <rPr>
        <i/>
        <sz val="9"/>
        <rFont val="Times New Roman"/>
        <family val="1"/>
        <charset val="204"/>
      </rPr>
      <t>КРУПИНА</t>
    </r>
  </si>
  <si>
    <r>
      <t xml:space="preserve">BUCHAREST
</t>
    </r>
    <r>
      <rPr>
        <i/>
        <sz val="9"/>
        <rFont val="Times New Roman"/>
        <family val="1"/>
        <charset val="204"/>
      </rPr>
      <t>БУХАРЕСТ</t>
    </r>
  </si>
  <si>
    <t>104RN92</t>
  </si>
  <si>
    <t>Krupina I.
Крупина И.</t>
  </si>
  <si>
    <r>
      <t xml:space="preserve">IVANOVA
</t>
    </r>
    <r>
      <rPr>
        <i/>
        <sz val="9"/>
        <rFont val="Times New Roman"/>
        <family val="1"/>
        <charset val="204"/>
      </rPr>
      <t>ИВАНОВА</t>
    </r>
  </si>
  <si>
    <r>
      <t xml:space="preserve">ARAMIS
</t>
    </r>
    <r>
      <rPr>
        <i/>
        <sz val="9"/>
        <rFont val="Times New Roman"/>
        <family val="1"/>
        <charset val="204"/>
      </rPr>
      <t>АРАМИС</t>
    </r>
  </si>
  <si>
    <t>105BR79</t>
  </si>
  <si>
    <t>Terechova E.
Терехова Е.</t>
  </si>
  <si>
    <t xml:space="preserve">LATV 
Латв </t>
  </si>
  <si>
    <t>LAT 
Латвия</t>
  </si>
  <si>
    <r>
      <t xml:space="preserve">Natalia </t>
    </r>
    <r>
      <rPr>
        <i/>
        <sz val="9"/>
        <rFont val="Times New Roman"/>
        <family val="1"/>
        <charset val="204"/>
      </rPr>
      <t>Наталья</t>
    </r>
  </si>
  <si>
    <r>
      <t xml:space="preserve">SHADRINA
</t>
    </r>
    <r>
      <rPr>
        <i/>
        <sz val="9"/>
        <rFont val="Times New Roman"/>
        <family val="1"/>
        <charset val="204"/>
      </rPr>
      <t>ШАДРИНА</t>
    </r>
  </si>
  <si>
    <t>RUBI BRUNS VON RUBINSTEIN</t>
  </si>
  <si>
    <t>103UV65</t>
  </si>
  <si>
    <t>Smirnova L.
Смирнова Л.</t>
  </si>
  <si>
    <t>S/06 жер/06</t>
  </si>
  <si>
    <t xml:space="preserve"> Ground Jury:  </t>
  </si>
  <si>
    <t>Ghislain FOUARGE-NED 5*</t>
  </si>
  <si>
    <t>FEI DRESSAGE CDI3*</t>
  </si>
  <si>
    <t>GRAND PRIX SPECIAL</t>
  </si>
  <si>
    <t>START LIST</t>
  </si>
  <si>
    <r>
      <t xml:space="preserve">Judges: </t>
    </r>
    <r>
      <rPr>
        <i/>
        <sz val="9"/>
        <rFont val="Times New Roman"/>
        <family val="1"/>
        <charset val="204"/>
      </rPr>
      <t>Е-Olga SOBOLEVA-RUS 3*</t>
    </r>
    <r>
      <rPr>
        <b/>
        <i/>
        <sz val="9"/>
        <rFont val="Times New Roman"/>
        <family val="1"/>
        <charset val="204"/>
      </rPr>
      <t xml:space="preserve">, </t>
    </r>
    <r>
      <rPr>
        <i/>
        <sz val="9"/>
        <rFont val="Times New Roman"/>
        <family val="1"/>
        <charset val="204"/>
      </rPr>
      <t>H-Yuri  ROMANOV-RUS 4*,</t>
    </r>
    <r>
      <rPr>
        <b/>
        <i/>
        <sz val="9"/>
        <rFont val="Times New Roman"/>
        <family val="1"/>
        <charset val="204"/>
      </rPr>
      <t xml:space="preserve"> С-Peter ENGEL-GER 4*, 
</t>
    </r>
    <r>
      <rPr>
        <i/>
        <sz val="9"/>
        <rFont val="Times New Roman"/>
        <family val="1"/>
        <charset val="204"/>
      </rPr>
      <t>М-Maja STUKELJ -SLO 4*, В-RUBASHKO Natallia -BLR 4*</t>
    </r>
  </si>
  <si>
    <t>№</t>
  </si>
  <si>
    <t>Time</t>
  </si>
  <si>
    <t xml:space="preserve">Name of Rider 
</t>
  </si>
  <si>
    <t>FEI registr. №</t>
  </si>
  <si>
    <t>FEI Passport No</t>
  </si>
  <si>
    <t>Country  of Birth</t>
  </si>
  <si>
    <t>Colour</t>
  </si>
  <si>
    <t>Name of Sire</t>
  </si>
  <si>
    <t>BREAK</t>
  </si>
  <si>
    <t>chestnut рыжий</t>
  </si>
  <si>
    <t>Don Federiko
Дон Федерико</t>
  </si>
  <si>
    <t>bay 
гнедой</t>
  </si>
  <si>
    <t>Aromat
Аромат</t>
  </si>
  <si>
    <t>сhestnut рыжий</t>
  </si>
  <si>
    <t>Bushprit
Бушприт</t>
  </si>
  <si>
    <t>GRAND PRIX FREESTYLE TEST</t>
  </si>
  <si>
    <r>
      <t xml:space="preserve">Judges: </t>
    </r>
    <r>
      <rPr>
        <i/>
        <sz val="9"/>
        <rFont val="Times New Roman"/>
        <family val="1"/>
        <charset val="204"/>
      </rPr>
      <t>Е-Mariano SANTOS REDONDO ESP 4*</t>
    </r>
    <r>
      <rPr>
        <b/>
        <i/>
        <sz val="9"/>
        <rFont val="Times New Roman"/>
        <family val="1"/>
        <charset val="204"/>
      </rPr>
      <t xml:space="preserve">, </t>
    </r>
    <r>
      <rPr>
        <i/>
        <sz val="9"/>
        <rFont val="Times New Roman"/>
        <family val="1"/>
        <charset val="204"/>
      </rPr>
      <t>H-Maja STUKELJ -SLO 4*,</t>
    </r>
    <r>
      <rPr>
        <b/>
        <i/>
        <sz val="9"/>
        <rFont val="Times New Roman"/>
        <family val="1"/>
        <charset val="204"/>
      </rPr>
      <t xml:space="preserve"> С-Irina MAKNAMI -RUS 4*, 
</t>
    </r>
    <r>
      <rPr>
        <i/>
        <sz val="9"/>
        <rFont val="Times New Roman"/>
        <family val="1"/>
        <charset val="204"/>
      </rPr>
      <t>М-Ghislain FOUARGE-NED 5*, В-Yuri  ROMANOV-RUS 4*</t>
    </r>
  </si>
  <si>
    <t>Aromats
Аромат</t>
  </si>
  <si>
    <t>Bakhus
Бахус</t>
  </si>
  <si>
    <t>Lord Sinclair I
Лорд Синклер I</t>
  </si>
  <si>
    <t>Vdumchivy
Вдумчивый</t>
  </si>
  <si>
    <t>Rubin Kortec
Рубин Кортес</t>
  </si>
  <si>
    <t>Egeus
Эгеус</t>
  </si>
  <si>
    <t>Vodoley
Водолей</t>
  </si>
  <si>
    <t>FEI DRESSAGE CDI2*</t>
  </si>
  <si>
    <t>FREESTYLE TEST INTERMEDIATE I</t>
  </si>
  <si>
    <r>
      <t xml:space="preserve">Judges: </t>
    </r>
    <r>
      <rPr>
        <i/>
        <sz val="9"/>
        <rFont val="Times New Roman"/>
        <family val="1"/>
        <charset val="204"/>
      </rPr>
      <t>Е-Peter ENGEL-GER 4*</t>
    </r>
    <r>
      <rPr>
        <b/>
        <i/>
        <sz val="9"/>
        <rFont val="Times New Roman"/>
        <family val="1"/>
        <charset val="204"/>
      </rPr>
      <t xml:space="preserve">, </t>
    </r>
    <r>
      <rPr>
        <i/>
        <sz val="9"/>
        <rFont val="Times New Roman"/>
        <family val="1"/>
        <charset val="204"/>
      </rPr>
      <t>H-Natallia RUBASHKO  -BLR 4*,</t>
    </r>
    <r>
      <rPr>
        <b/>
        <i/>
        <sz val="9"/>
        <rFont val="Times New Roman"/>
        <family val="1"/>
        <charset val="204"/>
      </rPr>
      <t xml:space="preserve"> С-Mariano SANTOS REDONDO ESP 4*,  
</t>
    </r>
    <r>
      <rPr>
        <i/>
        <sz val="9"/>
        <rFont val="Times New Roman"/>
        <family val="1"/>
        <charset val="204"/>
      </rPr>
      <t>М-Olga SOBOLEVA-RUS 3*, В-Anna ЕLISEEVA -RUS</t>
    </r>
  </si>
  <si>
    <t>Ptashinskaya M.
Gnfibycrfz V.</t>
  </si>
  <si>
    <t>Corleone
Корлеоне</t>
  </si>
  <si>
    <t>dark bay 
т.-гнед.</t>
  </si>
  <si>
    <t>Swarovsli
Сваровски</t>
  </si>
  <si>
    <t>Negro
Негро</t>
  </si>
  <si>
    <t>black вороной</t>
  </si>
  <si>
    <t>Kumir
Кумир</t>
  </si>
  <si>
    <t>Obelisk
Обелиск</t>
  </si>
  <si>
    <t>Lauries Crusador
Лауриас Крусадор</t>
  </si>
  <si>
    <t>Ehrentuschm</t>
  </si>
  <si>
    <t>Hohenstein
Хоненштейн</t>
  </si>
  <si>
    <t>Woronow
Воронов</t>
  </si>
  <si>
    <t>Ehrenstolz
Эренштольц</t>
  </si>
  <si>
    <t>Don Primero
Дон Примеро</t>
  </si>
  <si>
    <t>Intrigan
Интриган</t>
  </si>
  <si>
    <r>
      <t xml:space="preserve">Judges: </t>
    </r>
    <r>
      <rPr>
        <sz val="10"/>
        <rFont val="Times New Roman"/>
        <family val="1"/>
        <charset val="204"/>
      </rPr>
      <t>Е-Olga SOBOLEVA-RUS 3*, H-Yuri  ROMANOV-RUS 4*,</t>
    </r>
    <r>
      <rPr>
        <b/>
        <sz val="10"/>
        <rFont val="Times New Roman"/>
        <family val="1"/>
        <charset val="204"/>
      </rPr>
      <t xml:space="preserve"> С-Peter ENGEL-GER 4*,</t>
    </r>
    <r>
      <rPr>
        <sz val="10"/>
        <rFont val="Times New Roman"/>
        <family val="1"/>
        <charset val="204"/>
      </rPr>
      <t xml:space="preserve"> М-Maja STUKELJ -SLO 4*, В-RUBASHKO Natallia -BLR 4*</t>
    </r>
  </si>
  <si>
    <t>28.02.2016</t>
  </si>
  <si>
    <t>Peter ENGEL-GER 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</si>
</sst>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h:mm;@"/>
  </numFmts>
  <fonts count="52" x14ac:knownFonts="1">
    <font>
      <sz val="11"/>
      <color theme="1"/>
      <name val="Calibri"/>
      <family val="2"/>
      <scheme val="minor"/>
    </font>
    <font>
      <b/>
      <sz val="2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i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36"/>
      <name val="Monotype Corsiva"/>
      <family val="4"/>
      <charset val="204"/>
    </font>
    <font>
      <b/>
      <sz val="18"/>
      <name val="Times New Roman"/>
      <family val="1"/>
      <charset val="204"/>
    </font>
    <font>
      <sz val="14"/>
      <name val="Georgia"/>
      <family val="1"/>
      <charset val="204"/>
    </font>
    <font>
      <sz val="10"/>
      <color rgb="FFFF0000"/>
      <name val="Georgia"/>
      <family val="1"/>
      <charset val="204"/>
    </font>
    <font>
      <sz val="10"/>
      <color rgb="FFFF0000"/>
      <name val="Arial"/>
      <family val="2"/>
      <charset val="204"/>
    </font>
    <font>
      <b/>
      <i/>
      <sz val="10"/>
      <name val="Arial Cyr"/>
      <charset val="204"/>
    </font>
    <font>
      <sz val="10"/>
      <color rgb="FF00B0F0"/>
      <name val="Arial"/>
      <family val="2"/>
      <charset val="204"/>
    </font>
    <font>
      <sz val="10"/>
      <name val="Georg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8">
    <xf numFmtId="0" fontId="0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30" fillId="0" borderId="0"/>
    <xf numFmtId="0" fontId="4" fillId="0" borderId="0"/>
    <xf numFmtId="0" fontId="17" fillId="0" borderId="0"/>
  </cellStyleXfs>
  <cellXfs count="165">
    <xf numFmtId="0" fontId="0" fillId="0" borderId="0" xfId="0"/>
    <xf numFmtId="0" fontId="2" fillId="0" borderId="0" xfId="0" applyFont="1" applyFill="1" applyAlignment="1"/>
    <xf numFmtId="2" fontId="3" fillId="0" borderId="1" xfId="0" applyNumberFormat="1" applyFont="1" applyBorder="1" applyAlignment="1">
      <alignment horizontal="center"/>
    </xf>
    <xf numFmtId="0" fontId="5" fillId="0" borderId="0" xfId="1" applyFont="1"/>
    <xf numFmtId="0" fontId="4" fillId="0" borderId="0" xfId="1"/>
    <xf numFmtId="0" fontId="6" fillId="0" borderId="0" xfId="0" applyFont="1" applyFill="1" applyAlignment="1"/>
    <xf numFmtId="2" fontId="7" fillId="0" borderId="1" xfId="0" applyNumberFormat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11" fillId="0" borderId="0" xfId="0" applyFont="1" applyFill="1"/>
    <xf numFmtId="0" fontId="12" fillId="0" borderId="0" xfId="0" applyFont="1" applyFill="1"/>
    <xf numFmtId="0" fontId="12" fillId="0" borderId="0" xfId="1" applyFont="1"/>
    <xf numFmtId="49" fontId="12" fillId="0" borderId="2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0" fontId="14" fillId="0" borderId="0" xfId="1" applyFont="1"/>
    <xf numFmtId="0" fontId="15" fillId="0" borderId="1" xfId="1" applyFont="1" applyBorder="1" applyAlignment="1">
      <alignment horizontal="center" vertical="center" textRotation="90" wrapText="1"/>
    </xf>
    <xf numFmtId="0" fontId="15" fillId="0" borderId="1" xfId="1" applyFont="1" applyBorder="1" applyAlignment="1">
      <alignment horizontal="center" vertical="center" wrapText="1"/>
    </xf>
    <xf numFmtId="2" fontId="5" fillId="0" borderId="0" xfId="1" applyNumberFormat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18" fillId="0" borderId="1" xfId="2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3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 applyProtection="1">
      <alignment horizontal="center" vertical="center" wrapText="1"/>
      <protection locked="0"/>
    </xf>
    <xf numFmtId="0" fontId="25" fillId="0" borderId="1" xfId="4" applyFont="1" applyFill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5" fontId="28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1" applyFont="1"/>
    <xf numFmtId="0" fontId="29" fillId="0" borderId="0" xfId="1" applyFont="1"/>
    <xf numFmtId="0" fontId="5" fillId="0" borderId="5" xfId="0" applyFont="1" applyFill="1" applyBorder="1" applyAlignment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25" fillId="0" borderId="4" xfId="4" applyFont="1" applyFill="1" applyBorder="1" applyAlignment="1">
      <alignment horizontal="center" vertical="center"/>
    </xf>
    <xf numFmtId="0" fontId="26" fillId="0" borderId="4" xfId="4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0" fontId="32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vertical="center" wrapText="1"/>
    </xf>
    <xf numFmtId="0" fontId="12" fillId="0" borderId="0" xfId="6" applyFont="1" applyFill="1" applyBorder="1" applyAlignment="1">
      <alignment horizontal="center" vertical="center"/>
    </xf>
    <xf numFmtId="0" fontId="13" fillId="0" borderId="7" xfId="6" applyFont="1" applyFill="1" applyBorder="1" applyAlignment="1">
      <alignment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left" vertical="center" wrapText="1"/>
    </xf>
    <xf numFmtId="0" fontId="3" fillId="0" borderId="7" xfId="6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5" fontId="18" fillId="0" borderId="7" xfId="1" applyNumberFormat="1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5" fontId="18" fillId="0" borderId="0" xfId="1" applyNumberFormat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/>
    </xf>
    <xf numFmtId="0" fontId="5" fillId="0" borderId="0" xfId="0" applyFont="1"/>
    <xf numFmtId="0" fontId="36" fillId="0" borderId="0" xfId="0" applyFont="1" applyAlignment="1">
      <alignment horizontal="left"/>
    </xf>
    <xf numFmtId="164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35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37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13" fillId="0" borderId="0" xfId="1" applyFont="1" applyAlignment="1">
      <alignment horizontal="left"/>
    </xf>
    <xf numFmtId="0" fontId="39" fillId="0" borderId="0" xfId="1" applyFont="1" applyAlignment="1">
      <alignment horizontal="left" vertical="center"/>
    </xf>
    <xf numFmtId="0" fontId="40" fillId="0" borderId="0" xfId="1" applyFont="1" applyAlignment="1">
      <alignment horizontal="left" vertical="center"/>
    </xf>
    <xf numFmtId="0" fontId="36" fillId="0" borderId="0" xfId="1" applyFont="1" applyAlignment="1">
      <alignment horizontal="center" vertical="center" wrapText="1"/>
    </xf>
    <xf numFmtId="0" fontId="41" fillId="0" borderId="0" xfId="1" applyFont="1"/>
    <xf numFmtId="0" fontId="15" fillId="0" borderId="0" xfId="1" applyFont="1"/>
    <xf numFmtId="0" fontId="32" fillId="0" borderId="0" xfId="0" applyFont="1" applyFill="1" applyAlignment="1"/>
    <xf numFmtId="0" fontId="21" fillId="0" borderId="5" xfId="5" applyFont="1" applyFill="1" applyBorder="1" applyAlignment="1">
      <alignment vertical="center" wrapText="1"/>
    </xf>
    <xf numFmtId="0" fontId="5" fillId="0" borderId="5" xfId="5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44" fillId="0" borderId="0" xfId="7" applyFont="1" applyAlignment="1">
      <alignment horizontal="center"/>
    </xf>
    <xf numFmtId="0" fontId="17" fillId="0" borderId="0" xfId="7"/>
    <xf numFmtId="0" fontId="47" fillId="0" borderId="0" xfId="7" applyFont="1" applyAlignment="1">
      <alignment vertical="center"/>
    </xf>
    <xf numFmtId="0" fontId="48" fillId="0" borderId="0" xfId="7" applyFont="1" applyAlignment="1"/>
    <xf numFmtId="0" fontId="19" fillId="0" borderId="0" xfId="7" applyFont="1"/>
    <xf numFmtId="0" fontId="19" fillId="0" borderId="0" xfId="7" applyFont="1" applyAlignment="1">
      <alignment wrapText="1"/>
    </xf>
    <xf numFmtId="20" fontId="18" fillId="0" borderId="0" xfId="7" applyNumberFormat="1" applyFont="1" applyAlignment="1">
      <alignment wrapText="1"/>
    </xf>
    <xf numFmtId="0" fontId="49" fillId="0" borderId="0" xfId="7" applyFont="1"/>
    <xf numFmtId="0" fontId="10" fillId="0" borderId="1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textRotation="90" wrapText="1"/>
    </xf>
    <xf numFmtId="0" fontId="10" fillId="0" borderId="9" xfId="7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 wrapText="1"/>
    </xf>
    <xf numFmtId="0" fontId="17" fillId="0" borderId="0" xfId="7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166" fontId="5" fillId="5" borderId="1" xfId="1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17" fillId="0" borderId="0" xfId="7" applyFont="1" applyFill="1"/>
    <xf numFmtId="0" fontId="48" fillId="0" borderId="0" xfId="7" applyFont="1" applyFill="1"/>
    <xf numFmtId="0" fontId="5" fillId="0" borderId="0" xfId="7" applyFont="1" applyFill="1"/>
    <xf numFmtId="166" fontId="5" fillId="5" borderId="0" xfId="1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 vertical="center" wrapText="1"/>
    </xf>
    <xf numFmtId="0" fontId="50" fillId="0" borderId="0" xfId="7" applyFont="1" applyFill="1"/>
    <xf numFmtId="0" fontId="5" fillId="0" borderId="6" xfId="5" applyFont="1" applyFill="1" applyBorder="1" applyAlignment="1">
      <alignment horizontal="center" vertical="center"/>
    </xf>
    <xf numFmtId="0" fontId="20" fillId="0" borderId="10" xfId="5" applyFont="1" applyFill="1" applyBorder="1" applyAlignment="1">
      <alignment horizontal="left" vertical="center" wrapText="1"/>
    </xf>
    <xf numFmtId="0" fontId="21" fillId="0" borderId="8" xfId="7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51" fillId="0" borderId="0" xfId="7" applyFont="1" applyAlignment="1">
      <alignment vertical="center"/>
    </xf>
    <xf numFmtId="0" fontId="17" fillId="0" borderId="0" xfId="7" applyFont="1" applyAlignment="1"/>
    <xf numFmtId="0" fontId="2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 textRotation="90"/>
    </xf>
    <xf numFmtId="0" fontId="15" fillId="0" borderId="1" xfId="1" applyFont="1" applyBorder="1" applyAlignment="1">
      <alignment horizontal="center" vertical="center" textRotation="90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16" fillId="0" borderId="1" xfId="1" applyFont="1" applyBorder="1" applyAlignment="1">
      <alignment horizontal="center" vertical="center" textRotation="90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/>
    </xf>
    <xf numFmtId="0" fontId="43" fillId="0" borderId="0" xfId="7" applyFont="1" applyFill="1" applyAlignment="1">
      <alignment horizontal="center" vertical="center"/>
    </xf>
    <xf numFmtId="0" fontId="45" fillId="0" borderId="0" xfId="7" applyFont="1" applyFill="1" applyAlignment="1">
      <alignment horizontal="center"/>
    </xf>
    <xf numFmtId="0" fontId="46" fillId="0" borderId="0" xfId="7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4" fontId="11" fillId="0" borderId="2" xfId="7" applyNumberFormat="1" applyFont="1" applyBorder="1" applyAlignment="1">
      <alignment horizontal="right" wrapText="1"/>
    </xf>
    <xf numFmtId="0" fontId="49" fillId="0" borderId="2" xfId="7" applyFont="1" applyBorder="1" applyAlignment="1">
      <alignment horizontal="right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9" xfId="7" applyFont="1" applyFill="1" applyBorder="1" applyAlignment="1">
      <alignment horizontal="center" vertical="center" wrapText="1"/>
    </xf>
    <xf numFmtId="0" fontId="17" fillId="0" borderId="0" xfId="7" applyAlignment="1">
      <alignment horizontal="center" vertical="center" wrapText="1"/>
    </xf>
    <xf numFmtId="0" fontId="17" fillId="0" borderId="11" xfId="7" applyBorder="1" applyAlignment="1">
      <alignment horizontal="center" vertical="center" wrapText="1"/>
    </xf>
  </cellXfs>
  <cellStyles count="8">
    <cellStyle name="Обычный" xfId="0" builtinId="0"/>
    <cellStyle name="Обычный 2 2" xfId="7"/>
    <cellStyle name="Обычный 3" xfId="2"/>
    <cellStyle name="Обычный 4" xfId="4"/>
    <cellStyle name="Обычный 5" xfId="6"/>
    <cellStyle name="Обычный_Измайлово-2003 2" xfId="3"/>
    <cellStyle name="Обычный_Копия Тех резы Нижний Новгород" xfId="1"/>
    <cellStyle name="Excel Built-in Normal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4" Type="http://schemas.openxmlformats.org/officeDocument/2006/relationships/image" Target="../media/image7.png"/><Relationship Id="rId1" Type="http://schemas.openxmlformats.org/officeDocument/2006/relationships/image" Target="../media/image1.emf"/><Relationship Id="rId2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emf"/><Relationship Id="rId2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4" Type="http://schemas.openxmlformats.org/officeDocument/2006/relationships/image" Target="../media/image4.png"/><Relationship Id="rId1" Type="http://schemas.openxmlformats.org/officeDocument/2006/relationships/image" Target="../media/image1.emf"/><Relationship Id="rId2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4" Type="http://schemas.openxmlformats.org/officeDocument/2006/relationships/image" Target="../media/image13.png"/><Relationship Id="rId1" Type="http://schemas.openxmlformats.org/officeDocument/2006/relationships/image" Target="../media/image1.emf"/><Relationship Id="rId2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4" Type="http://schemas.openxmlformats.org/officeDocument/2006/relationships/image" Target="../media/image15.png"/><Relationship Id="rId1" Type="http://schemas.openxmlformats.org/officeDocument/2006/relationships/image" Target="../media/image1.emf"/><Relationship Id="rId2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5</xdr:col>
      <xdr:colOff>38100</xdr:colOff>
      <xdr:row>2</xdr:row>
      <xdr:rowOff>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4097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466725</xdr:colOff>
      <xdr:row>0</xdr:row>
      <xdr:rowOff>142875</xdr:rowOff>
    </xdr:from>
    <xdr:to>
      <xdr:col>30</xdr:col>
      <xdr:colOff>352425</xdr:colOff>
      <xdr:row>1</xdr:row>
      <xdr:rowOff>266700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142875"/>
          <a:ext cx="1419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962025</xdr:colOff>
      <xdr:row>0</xdr:row>
      <xdr:rowOff>85725</xdr:rowOff>
    </xdr:from>
    <xdr:to>
      <xdr:col>6</xdr:col>
      <xdr:colOff>171450</xdr:colOff>
      <xdr:row>2</xdr:row>
      <xdr:rowOff>180975</xdr:rowOff>
    </xdr:to>
    <xdr:pic>
      <xdr:nvPicPr>
        <xdr:cNvPr id="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5725"/>
          <a:ext cx="495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19050</xdr:colOff>
      <xdr:row>0</xdr:row>
      <xdr:rowOff>0</xdr:rowOff>
    </xdr:from>
    <xdr:to>
      <xdr:col>25</xdr:col>
      <xdr:colOff>66675</xdr:colOff>
      <xdr:row>2</xdr:row>
      <xdr:rowOff>361950</xdr:rowOff>
    </xdr:to>
    <xdr:pic>
      <xdr:nvPicPr>
        <xdr:cNvPr id="5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0"/>
          <a:ext cx="6286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3</xdr:col>
      <xdr:colOff>822325</xdr:colOff>
      <xdr:row>1</xdr:row>
      <xdr:rowOff>151710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2009775" cy="466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276225</xdr:colOff>
      <xdr:row>0</xdr:row>
      <xdr:rowOff>85725</xdr:rowOff>
    </xdr:from>
    <xdr:to>
      <xdr:col>31</xdr:col>
      <xdr:colOff>438150</xdr:colOff>
      <xdr:row>1</xdr:row>
      <xdr:rowOff>209550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85725"/>
          <a:ext cx="1381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590551</xdr:colOff>
      <xdr:row>0</xdr:row>
      <xdr:rowOff>114300</xdr:rowOff>
    </xdr:from>
    <xdr:to>
      <xdr:col>6</xdr:col>
      <xdr:colOff>228599</xdr:colOff>
      <xdr:row>2</xdr:row>
      <xdr:rowOff>209550</xdr:rowOff>
    </xdr:to>
    <xdr:pic>
      <xdr:nvPicPr>
        <xdr:cNvPr id="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1" y="114300"/>
          <a:ext cx="514349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0</xdr:row>
      <xdr:rowOff>171451</xdr:rowOff>
    </xdr:from>
    <xdr:to>
      <xdr:col>25</xdr:col>
      <xdr:colOff>453355</xdr:colOff>
      <xdr:row>2</xdr:row>
      <xdr:rowOff>180976</xdr:rowOff>
    </xdr:to>
    <xdr:pic>
      <xdr:nvPicPr>
        <xdr:cNvPr id="5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171451"/>
          <a:ext cx="41525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260350</xdr:colOff>
      <xdr:row>2</xdr:row>
      <xdr:rowOff>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457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514350</xdr:colOff>
      <xdr:row>0</xdr:row>
      <xdr:rowOff>161925</xdr:rowOff>
    </xdr:from>
    <xdr:to>
      <xdr:col>30</xdr:col>
      <xdr:colOff>409575</xdr:colOff>
      <xdr:row>2</xdr:row>
      <xdr:rowOff>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161925"/>
          <a:ext cx="15621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0</xdr:row>
      <xdr:rowOff>85725</xdr:rowOff>
    </xdr:from>
    <xdr:to>
      <xdr:col>6</xdr:col>
      <xdr:colOff>457200</xdr:colOff>
      <xdr:row>2</xdr:row>
      <xdr:rowOff>171450</xdr:rowOff>
    </xdr:to>
    <xdr:pic>
      <xdr:nvPicPr>
        <xdr:cNvPr id="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85725"/>
          <a:ext cx="485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285750</xdr:colOff>
      <xdr:row>0</xdr:row>
      <xdr:rowOff>95250</xdr:rowOff>
    </xdr:from>
    <xdr:to>
      <xdr:col>25</xdr:col>
      <xdr:colOff>180975</xdr:colOff>
      <xdr:row>3</xdr:row>
      <xdr:rowOff>0</xdr:rowOff>
    </xdr:to>
    <xdr:pic>
      <xdr:nvPicPr>
        <xdr:cNvPr id="5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95250"/>
          <a:ext cx="485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828675</xdr:colOff>
      <xdr:row>2</xdr:row>
      <xdr:rowOff>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876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148166</xdr:colOff>
      <xdr:row>0</xdr:row>
      <xdr:rowOff>77258</xdr:rowOff>
    </xdr:from>
    <xdr:to>
      <xdr:col>31</xdr:col>
      <xdr:colOff>483658</xdr:colOff>
      <xdr:row>1</xdr:row>
      <xdr:rowOff>211666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9066" y="77258"/>
          <a:ext cx="1554692" cy="51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276224</xdr:colOff>
      <xdr:row>0</xdr:row>
      <xdr:rowOff>47625</xdr:rowOff>
    </xdr:from>
    <xdr:to>
      <xdr:col>6</xdr:col>
      <xdr:colOff>828675</xdr:colOff>
      <xdr:row>2</xdr:row>
      <xdr:rowOff>133350</xdr:rowOff>
    </xdr:to>
    <xdr:pic>
      <xdr:nvPicPr>
        <xdr:cNvPr id="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399" y="47625"/>
          <a:ext cx="55245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342900</xdr:colOff>
      <xdr:row>0</xdr:row>
      <xdr:rowOff>57150</xdr:rowOff>
    </xdr:from>
    <xdr:to>
      <xdr:col>24</xdr:col>
      <xdr:colOff>219075</xdr:colOff>
      <xdr:row>2</xdr:row>
      <xdr:rowOff>266700</xdr:rowOff>
    </xdr:to>
    <xdr:pic>
      <xdr:nvPicPr>
        <xdr:cNvPr id="5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57150"/>
          <a:ext cx="6381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6</xdr:col>
      <xdr:colOff>161925</xdr:colOff>
      <xdr:row>2</xdr:row>
      <xdr:rowOff>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238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0</xdr:row>
      <xdr:rowOff>66675</xdr:rowOff>
    </xdr:from>
    <xdr:to>
      <xdr:col>12</xdr:col>
      <xdr:colOff>304800</xdr:colOff>
      <xdr:row>1</xdr:row>
      <xdr:rowOff>133350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66675"/>
          <a:ext cx="1200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876300</xdr:colOff>
      <xdr:row>0</xdr:row>
      <xdr:rowOff>66675</xdr:rowOff>
    </xdr:from>
    <xdr:to>
      <xdr:col>10</xdr:col>
      <xdr:colOff>257175</xdr:colOff>
      <xdr:row>2</xdr:row>
      <xdr:rowOff>9525</xdr:rowOff>
    </xdr:to>
    <xdr:pic>
      <xdr:nvPicPr>
        <xdr:cNvPr id="4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6667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628650</xdr:colOff>
      <xdr:row>0</xdr:row>
      <xdr:rowOff>66675</xdr:rowOff>
    </xdr:from>
    <xdr:to>
      <xdr:col>4</xdr:col>
      <xdr:colOff>304800</xdr:colOff>
      <xdr:row>2</xdr:row>
      <xdr:rowOff>66675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6675"/>
          <a:ext cx="40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3</xdr:col>
      <xdr:colOff>561975</xdr:colOff>
      <xdr:row>1</xdr:row>
      <xdr:rowOff>15875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3779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0</xdr:row>
      <xdr:rowOff>66675</xdr:rowOff>
    </xdr:from>
    <xdr:to>
      <xdr:col>12</xdr:col>
      <xdr:colOff>304800</xdr:colOff>
      <xdr:row>1</xdr:row>
      <xdr:rowOff>133350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6675"/>
          <a:ext cx="1228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3175</xdr:colOff>
      <xdr:row>1</xdr:row>
      <xdr:rowOff>180975</xdr:rowOff>
    </xdr:from>
    <xdr:to>
      <xdr:col>12</xdr:col>
      <xdr:colOff>387350</xdr:colOff>
      <xdr:row>3</xdr:row>
      <xdr:rowOff>180975</xdr:rowOff>
    </xdr:to>
    <xdr:pic>
      <xdr:nvPicPr>
        <xdr:cNvPr id="4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675" y="498475"/>
          <a:ext cx="384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98425</xdr:colOff>
      <xdr:row>1</xdr:row>
      <xdr:rowOff>73025</xdr:rowOff>
    </xdr:from>
    <xdr:to>
      <xdr:col>1</xdr:col>
      <xdr:colOff>301625</xdr:colOff>
      <xdr:row>3</xdr:row>
      <xdr:rowOff>142875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" y="390525"/>
          <a:ext cx="441325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AI31"/>
  <sheetViews>
    <sheetView view="pageBreakPreview" topLeftCell="A22" zoomScale="60" workbookViewId="0">
      <selection activeCell="J16" sqref="J16"/>
    </sheetView>
  </sheetViews>
  <sheetFormatPr baseColWidth="10" defaultColWidth="8.83203125" defaultRowHeight="14" x14ac:dyDescent="0"/>
  <cols>
    <col min="1" max="2" width="5.5" customWidth="1"/>
    <col min="4" max="4" width="19.6640625" customWidth="1"/>
    <col min="5" max="5" width="0" hidden="1" customWidth="1"/>
    <col min="6" max="6" width="4.33203125" bestFit="1" customWidth="1"/>
    <col min="7" max="7" width="18.5" customWidth="1"/>
    <col min="8" max="8" width="0" hidden="1" customWidth="1"/>
    <col min="9" max="9" width="15" customWidth="1"/>
    <col min="12" max="12" width="7.33203125" customWidth="1"/>
    <col min="13" max="13" width="4.83203125" customWidth="1"/>
    <col min="14" max="14" width="8.1640625" customWidth="1"/>
    <col min="15" max="15" width="3.83203125" bestFit="1" customWidth="1"/>
    <col min="16" max="16" width="4.83203125" customWidth="1"/>
    <col min="17" max="17" width="8.1640625" customWidth="1"/>
    <col min="18" max="18" width="3.83203125" bestFit="1" customWidth="1"/>
    <col min="19" max="19" width="4.83203125" customWidth="1"/>
    <col min="20" max="20" width="8.1640625" customWidth="1"/>
    <col min="21" max="21" width="3.83203125" bestFit="1" customWidth="1"/>
    <col min="22" max="22" width="4.83203125" customWidth="1"/>
    <col min="23" max="23" width="8.1640625" customWidth="1"/>
    <col min="24" max="24" width="3.83203125" bestFit="1" customWidth="1"/>
    <col min="25" max="25" width="4.83203125" customWidth="1"/>
    <col min="26" max="26" width="8.1640625" customWidth="1"/>
    <col min="27" max="27" width="3.83203125" bestFit="1" customWidth="1"/>
    <col min="28" max="29" width="2.5" customWidth="1"/>
    <col min="30" max="30" width="6.83203125" customWidth="1"/>
    <col min="31" max="31" width="8" customWidth="1"/>
    <col min="32" max="32" width="7.5" customWidth="1"/>
  </cols>
  <sheetData>
    <row r="1" spans="1:35" s="4" customFormat="1" ht="27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"/>
      <c r="AH1" s="2"/>
      <c r="AI1" s="3"/>
    </row>
    <row r="2" spans="1:35" s="8" customFormat="1" ht="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5"/>
      <c r="AH2" s="6"/>
      <c r="AI2" s="7"/>
    </row>
    <row r="3" spans="1:35" s="3" customFormat="1" ht="33.7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"/>
      <c r="AH3" s="2"/>
    </row>
    <row r="4" spans="1:35" s="3" customFormat="1" ht="26.25" customHeight="1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5"/>
      <c r="AH4" s="2"/>
    </row>
    <row r="5" spans="1:35" s="14" customFormat="1" ht="18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  <c r="AE5" s="13" t="s">
        <v>5</v>
      </c>
      <c r="AG5" s="1"/>
      <c r="AH5" s="2"/>
      <c r="AI5" s="11"/>
    </row>
    <row r="6" spans="1:35" s="4" customFormat="1" ht="21.75" customHeight="1">
      <c r="A6" s="142" t="s">
        <v>6</v>
      </c>
      <c r="B6" s="143" t="s">
        <v>7</v>
      </c>
      <c r="C6" s="144" t="s">
        <v>8</v>
      </c>
      <c r="D6" s="144"/>
      <c r="E6" s="16"/>
      <c r="F6" s="142" t="s">
        <v>9</v>
      </c>
      <c r="G6" s="144" t="s">
        <v>10</v>
      </c>
      <c r="H6" s="16"/>
      <c r="I6" s="144" t="s">
        <v>11</v>
      </c>
      <c r="J6" s="145" t="s">
        <v>12</v>
      </c>
      <c r="K6" s="143" t="s">
        <v>13</v>
      </c>
      <c r="L6" s="143" t="s">
        <v>14</v>
      </c>
      <c r="M6" s="146" t="s">
        <v>15</v>
      </c>
      <c r="N6" s="146"/>
      <c r="O6" s="146"/>
      <c r="P6" s="146" t="s">
        <v>16</v>
      </c>
      <c r="Q6" s="146"/>
      <c r="R6" s="146"/>
      <c r="S6" s="145" t="s">
        <v>17</v>
      </c>
      <c r="T6" s="145"/>
      <c r="U6" s="145"/>
      <c r="V6" s="146" t="s">
        <v>18</v>
      </c>
      <c r="W6" s="146"/>
      <c r="X6" s="146"/>
      <c r="Y6" s="146" t="s">
        <v>19</v>
      </c>
      <c r="Z6" s="146"/>
      <c r="AA6" s="146"/>
      <c r="AB6" s="150" t="s">
        <v>20</v>
      </c>
      <c r="AC6" s="150" t="s">
        <v>21</v>
      </c>
      <c r="AD6" s="147" t="s">
        <v>22</v>
      </c>
      <c r="AE6" s="147" t="s">
        <v>23</v>
      </c>
      <c r="AF6" s="148" t="s">
        <v>24</v>
      </c>
      <c r="AG6" s="3"/>
      <c r="AH6" s="17"/>
      <c r="AI6" s="3"/>
    </row>
    <row r="7" spans="1:35" s="4" customFormat="1" ht="60.75" customHeight="1">
      <c r="A7" s="142"/>
      <c r="B7" s="143"/>
      <c r="C7" s="144"/>
      <c r="D7" s="144"/>
      <c r="E7" s="16"/>
      <c r="F7" s="142"/>
      <c r="G7" s="144"/>
      <c r="H7" s="16"/>
      <c r="I7" s="144"/>
      <c r="J7" s="145"/>
      <c r="K7" s="143"/>
      <c r="L7" s="143"/>
      <c r="M7" s="18" t="s">
        <v>25</v>
      </c>
      <c r="N7" s="18" t="s">
        <v>26</v>
      </c>
      <c r="O7" s="19" t="s">
        <v>27</v>
      </c>
      <c r="P7" s="18" t="s">
        <v>25</v>
      </c>
      <c r="Q7" s="18" t="s">
        <v>26</v>
      </c>
      <c r="R7" s="19" t="s">
        <v>27</v>
      </c>
      <c r="S7" s="18" t="s">
        <v>25</v>
      </c>
      <c r="T7" s="18" t="s">
        <v>26</v>
      </c>
      <c r="U7" s="19" t="s">
        <v>27</v>
      </c>
      <c r="V7" s="18" t="s">
        <v>25</v>
      </c>
      <c r="W7" s="18" t="s">
        <v>26</v>
      </c>
      <c r="X7" s="19" t="s">
        <v>27</v>
      </c>
      <c r="Y7" s="18" t="s">
        <v>25</v>
      </c>
      <c r="Z7" s="18" t="s">
        <v>26</v>
      </c>
      <c r="AA7" s="19" t="s">
        <v>27</v>
      </c>
      <c r="AB7" s="150"/>
      <c r="AC7" s="150"/>
      <c r="AD7" s="147"/>
      <c r="AE7" s="147"/>
      <c r="AF7" s="149"/>
      <c r="AG7" s="3"/>
      <c r="AH7" s="3"/>
      <c r="AI7" s="3"/>
    </row>
    <row r="8" spans="1:35" s="40" customFormat="1" ht="52.5" customHeight="1">
      <c r="A8" s="20">
        <f t="shared" ref="A8:A29" si="0">RANK(AE8,AE$8:AE$29,0)</f>
        <v>1</v>
      </c>
      <c r="B8" s="21">
        <v>15</v>
      </c>
      <c r="C8" s="23" t="s">
        <v>28</v>
      </c>
      <c r="D8" s="23" t="s">
        <v>29</v>
      </c>
      <c r="E8" s="24">
        <v>10003382</v>
      </c>
      <c r="F8" s="22" t="s">
        <v>30</v>
      </c>
      <c r="G8" s="25" t="s">
        <v>31</v>
      </c>
      <c r="H8" s="26" t="s">
        <v>32</v>
      </c>
      <c r="I8" s="27" t="s">
        <v>33</v>
      </c>
      <c r="J8" s="28" t="s">
        <v>34</v>
      </c>
      <c r="K8" s="28" t="s">
        <v>35</v>
      </c>
      <c r="L8" s="28" t="s">
        <v>36</v>
      </c>
      <c r="M8" s="30">
        <v>263.5</v>
      </c>
      <c r="N8" s="31">
        <f>M8/3.8-IF($P8=1,2,0)</f>
        <v>69.342105263157904</v>
      </c>
      <c r="O8" s="32">
        <f t="shared" ref="O8:O29" si="1">RANK(N8,N$8:N$29)</f>
        <v>1</v>
      </c>
      <c r="P8" s="30">
        <v>269</v>
      </c>
      <c r="Q8" s="31">
        <f>P8/3.8-IF($P8=1,2,0)</f>
        <v>70.789473684210535</v>
      </c>
      <c r="R8" s="32">
        <f t="shared" ref="R8:R29" si="2">RANK(Q8,Q$8:Q$29)</f>
        <v>1</v>
      </c>
      <c r="S8" s="30">
        <v>265.5</v>
      </c>
      <c r="T8" s="31">
        <f>S8/3.8-IF($P8=1,2,0)</f>
        <v>69.868421052631575</v>
      </c>
      <c r="U8" s="33">
        <f t="shared" ref="U8:U29" si="3">RANK(T8,T$8:T$29,0)</f>
        <v>2</v>
      </c>
      <c r="V8" s="30">
        <v>248.5</v>
      </c>
      <c r="W8" s="31">
        <f>V8/3.8-IF($P8=1,2,0)</f>
        <v>65.39473684210526</v>
      </c>
      <c r="X8" s="33">
        <f t="shared" ref="X8:X29" si="4">RANK(W8,W$8:W$29,0)</f>
        <v>7</v>
      </c>
      <c r="Y8" s="30">
        <v>266.5</v>
      </c>
      <c r="Z8" s="31">
        <f>Y8/3.8-IF($P8=1,2,0)</f>
        <v>70.131578947368425</v>
      </c>
      <c r="AA8" s="33">
        <f t="shared" ref="AA8:AA29" si="5">RANK(Z8,Z$8:Z$29,0)</f>
        <v>1</v>
      </c>
      <c r="AB8" s="34"/>
      <c r="AC8" s="35"/>
      <c r="AD8" s="36">
        <f t="shared" ref="AD8:AD29" si="6">M8+P8+S8+V8+Y8</f>
        <v>1313</v>
      </c>
      <c r="AE8" s="37">
        <f t="shared" ref="AE8:AE29" si="7">ROUND(((N8+Q8+T8+W8+Z8)/5)-((AC8*2)/5),3)</f>
        <v>69.105000000000004</v>
      </c>
      <c r="AF8" s="38">
        <v>25000</v>
      </c>
      <c r="AG8" s="39"/>
      <c r="AH8" s="39"/>
      <c r="AI8" s="39"/>
    </row>
    <row r="9" spans="1:35" s="40" customFormat="1" ht="52.5" customHeight="1">
      <c r="A9" s="20">
        <f t="shared" si="0"/>
        <v>2</v>
      </c>
      <c r="B9" s="21">
        <v>22</v>
      </c>
      <c r="C9" s="23" t="s">
        <v>37</v>
      </c>
      <c r="D9" s="23" t="s">
        <v>38</v>
      </c>
      <c r="E9" s="24">
        <v>10074519</v>
      </c>
      <c r="F9" s="22" t="s">
        <v>30</v>
      </c>
      <c r="G9" s="25" t="s">
        <v>39</v>
      </c>
      <c r="H9" s="41" t="s">
        <v>40</v>
      </c>
      <c r="I9" s="27" t="s">
        <v>41</v>
      </c>
      <c r="J9" s="42" t="s">
        <v>42</v>
      </c>
      <c r="K9" s="28" t="s">
        <v>43</v>
      </c>
      <c r="L9" s="28" t="s">
        <v>44</v>
      </c>
      <c r="M9" s="30">
        <v>260.5</v>
      </c>
      <c r="N9" s="31">
        <f>M9/3.8-IF($P9=1,2,0)</f>
        <v>68.55263157894737</v>
      </c>
      <c r="O9" s="32">
        <f t="shared" si="1"/>
        <v>3</v>
      </c>
      <c r="P9" s="30">
        <v>254.5</v>
      </c>
      <c r="Q9" s="31">
        <f>P9/3.8-IF($P9=1,2,0)</f>
        <v>66.973684210526315</v>
      </c>
      <c r="R9" s="32">
        <f t="shared" si="2"/>
        <v>4</v>
      </c>
      <c r="S9" s="30">
        <v>274.5</v>
      </c>
      <c r="T9" s="31">
        <f>S9/3.8-IF($P9=1,2,0)</f>
        <v>72.236842105263165</v>
      </c>
      <c r="U9" s="33">
        <f t="shared" si="3"/>
        <v>1</v>
      </c>
      <c r="V9" s="30">
        <v>251</v>
      </c>
      <c r="W9" s="31">
        <f>V9/3.8-IF($P9=1,2,0)</f>
        <v>66.05263157894737</v>
      </c>
      <c r="X9" s="33">
        <f t="shared" si="4"/>
        <v>4</v>
      </c>
      <c r="Y9" s="30">
        <v>258</v>
      </c>
      <c r="Z9" s="31">
        <f>Y9/3.8-IF($P9=1,2,0)</f>
        <v>67.89473684210526</v>
      </c>
      <c r="AA9" s="33">
        <f t="shared" si="5"/>
        <v>3</v>
      </c>
      <c r="AB9" s="43"/>
      <c r="AC9" s="44"/>
      <c r="AD9" s="36">
        <f t="shared" si="6"/>
        <v>1298.5</v>
      </c>
      <c r="AE9" s="37">
        <f t="shared" si="7"/>
        <v>68.341999999999999</v>
      </c>
      <c r="AF9" s="38">
        <v>20000</v>
      </c>
      <c r="AG9" s="39"/>
      <c r="AH9" s="39"/>
      <c r="AI9" s="39"/>
    </row>
    <row r="10" spans="1:35" s="40" customFormat="1" ht="52.5" customHeight="1">
      <c r="A10" s="20">
        <f t="shared" si="0"/>
        <v>3</v>
      </c>
      <c r="B10" s="21">
        <v>14</v>
      </c>
      <c r="C10" s="23" t="s">
        <v>45</v>
      </c>
      <c r="D10" s="23" t="s">
        <v>46</v>
      </c>
      <c r="E10" s="41">
        <v>10069290</v>
      </c>
      <c r="F10" s="22" t="s">
        <v>30</v>
      </c>
      <c r="G10" s="25" t="s">
        <v>47</v>
      </c>
      <c r="H10" s="41" t="s">
        <v>48</v>
      </c>
      <c r="I10" s="27" t="s">
        <v>49</v>
      </c>
      <c r="J10" s="28" t="s">
        <v>50</v>
      </c>
      <c r="K10" s="28" t="s">
        <v>35</v>
      </c>
      <c r="L10" s="28" t="s">
        <v>51</v>
      </c>
      <c r="M10" s="30">
        <v>263.5</v>
      </c>
      <c r="N10" s="31">
        <f>M10/3.8-IF($P10=1,2,0)</f>
        <v>69.342105263157904</v>
      </c>
      <c r="O10" s="32">
        <f t="shared" si="1"/>
        <v>1</v>
      </c>
      <c r="P10" s="30">
        <v>248</v>
      </c>
      <c r="Q10" s="31">
        <f>P10/3.8-IF($P10=1,2,0)</f>
        <v>65.26315789473685</v>
      </c>
      <c r="R10" s="32">
        <f t="shared" si="2"/>
        <v>8</v>
      </c>
      <c r="S10" s="30">
        <v>259</v>
      </c>
      <c r="T10" s="31">
        <f>S10/3.8-IF($P10=1,2,0)</f>
        <v>68.15789473684211</v>
      </c>
      <c r="U10" s="33">
        <f t="shared" si="3"/>
        <v>3</v>
      </c>
      <c r="V10" s="30">
        <v>250</v>
      </c>
      <c r="W10" s="31">
        <f>V10/3.8-IF($P10=1,2,0)</f>
        <v>65.789473684210535</v>
      </c>
      <c r="X10" s="33">
        <f t="shared" si="4"/>
        <v>6</v>
      </c>
      <c r="Y10" s="30">
        <v>263</v>
      </c>
      <c r="Z10" s="31">
        <f>Y10/3.8-IF($P10=1,2,0)</f>
        <v>69.21052631578948</v>
      </c>
      <c r="AA10" s="33">
        <f t="shared" si="5"/>
        <v>2</v>
      </c>
      <c r="AB10" s="43"/>
      <c r="AC10" s="44"/>
      <c r="AD10" s="36">
        <f t="shared" si="6"/>
        <v>1283.5</v>
      </c>
      <c r="AE10" s="37">
        <f t="shared" si="7"/>
        <v>67.552999999999997</v>
      </c>
      <c r="AF10" s="38">
        <v>15000</v>
      </c>
      <c r="AG10" s="39"/>
      <c r="AH10" s="39"/>
      <c r="AI10" s="39"/>
    </row>
    <row r="11" spans="1:35" s="40" customFormat="1" ht="52.5" customHeight="1">
      <c r="A11" s="20">
        <f t="shared" si="0"/>
        <v>4</v>
      </c>
      <c r="B11" s="21">
        <v>9</v>
      </c>
      <c r="C11" s="23" t="s">
        <v>37</v>
      </c>
      <c r="D11" s="23" t="s">
        <v>52</v>
      </c>
      <c r="E11" s="24">
        <v>10038484</v>
      </c>
      <c r="F11" s="22" t="s">
        <v>30</v>
      </c>
      <c r="G11" s="25" t="s">
        <v>53</v>
      </c>
      <c r="H11" s="41" t="s">
        <v>54</v>
      </c>
      <c r="I11" s="27" t="s">
        <v>55</v>
      </c>
      <c r="J11" s="28" t="s">
        <v>56</v>
      </c>
      <c r="K11" s="28" t="s">
        <v>35</v>
      </c>
      <c r="L11" s="28" t="s">
        <v>57</v>
      </c>
      <c r="M11" s="30">
        <v>258.5</v>
      </c>
      <c r="N11" s="31">
        <f>M11/3.8-IF($P11=1,2,0)</f>
        <v>68.026315789473685</v>
      </c>
      <c r="O11" s="32">
        <f t="shared" si="1"/>
        <v>4</v>
      </c>
      <c r="P11" s="30">
        <v>266.5</v>
      </c>
      <c r="Q11" s="31">
        <f>P11/3.8-IF($P11=1,2,0)</f>
        <v>70.131578947368425</v>
      </c>
      <c r="R11" s="32">
        <f t="shared" si="2"/>
        <v>2</v>
      </c>
      <c r="S11" s="30">
        <v>245.5</v>
      </c>
      <c r="T11" s="31">
        <f>S11/3.8-IF($P11=1,2,0)</f>
        <v>64.60526315789474</v>
      </c>
      <c r="U11" s="33">
        <f t="shared" si="3"/>
        <v>7</v>
      </c>
      <c r="V11" s="30">
        <v>257.5</v>
      </c>
      <c r="W11" s="31">
        <f>V11/3.8-IF($P11=1,2,0)</f>
        <v>67.76315789473685</v>
      </c>
      <c r="X11" s="33">
        <f t="shared" si="4"/>
        <v>3</v>
      </c>
      <c r="Y11" s="30">
        <v>251</v>
      </c>
      <c r="Z11" s="31">
        <f>Y11/3.8-IF($P11=1,2,0)</f>
        <v>66.05263157894737</v>
      </c>
      <c r="AA11" s="33">
        <f t="shared" si="5"/>
        <v>5</v>
      </c>
      <c r="AB11" s="43"/>
      <c r="AC11" s="44"/>
      <c r="AD11" s="36">
        <f t="shared" si="6"/>
        <v>1279</v>
      </c>
      <c r="AE11" s="37">
        <f t="shared" si="7"/>
        <v>67.316000000000003</v>
      </c>
      <c r="AF11" s="38">
        <v>10000</v>
      </c>
      <c r="AG11" s="39"/>
      <c r="AH11" s="39"/>
      <c r="AI11" s="39"/>
    </row>
    <row r="12" spans="1:35" s="40" customFormat="1" ht="52.5" customHeight="1">
      <c r="A12" s="20">
        <f t="shared" si="0"/>
        <v>5</v>
      </c>
      <c r="B12" s="21">
        <v>8</v>
      </c>
      <c r="C12" s="23" t="s">
        <v>37</v>
      </c>
      <c r="D12" s="23" t="s">
        <v>52</v>
      </c>
      <c r="E12" s="24">
        <v>10038484</v>
      </c>
      <c r="F12" s="22" t="s">
        <v>30</v>
      </c>
      <c r="G12" s="25" t="s">
        <v>58</v>
      </c>
      <c r="H12" s="41" t="s">
        <v>59</v>
      </c>
      <c r="I12" s="27" t="s">
        <v>60</v>
      </c>
      <c r="J12" s="28" t="s">
        <v>34</v>
      </c>
      <c r="K12" s="28" t="s">
        <v>35</v>
      </c>
      <c r="L12" s="28" t="s">
        <v>51</v>
      </c>
      <c r="M12" s="45">
        <v>238.5</v>
      </c>
      <c r="N12" s="31">
        <f>M12/3.8-IF($P12=1,2,0)</f>
        <v>62.763157894736842</v>
      </c>
      <c r="O12" s="32">
        <f t="shared" si="1"/>
        <v>16</v>
      </c>
      <c r="P12" s="46">
        <v>260</v>
      </c>
      <c r="Q12" s="31">
        <f>P12/3.8-IF($P12=1,2,0)</f>
        <v>68.421052631578945</v>
      </c>
      <c r="R12" s="32">
        <f t="shared" si="2"/>
        <v>3</v>
      </c>
      <c r="S12" s="46">
        <v>259</v>
      </c>
      <c r="T12" s="31">
        <f>S12/3.8-IF($P12=1,2,0)</f>
        <v>68.15789473684211</v>
      </c>
      <c r="U12" s="33">
        <f t="shared" si="3"/>
        <v>3</v>
      </c>
      <c r="V12" s="46">
        <v>258</v>
      </c>
      <c r="W12" s="31">
        <f>V12/3.8-IF($P12=1,2,0)</f>
        <v>67.89473684210526</v>
      </c>
      <c r="X12" s="33">
        <f t="shared" si="4"/>
        <v>2</v>
      </c>
      <c r="Y12" s="46">
        <v>248</v>
      </c>
      <c r="Z12" s="31">
        <f>Y12/3.8-IF($P12=1,2,0)</f>
        <v>65.26315789473685</v>
      </c>
      <c r="AA12" s="33">
        <f t="shared" si="5"/>
        <v>8</v>
      </c>
      <c r="AB12" s="47"/>
      <c r="AC12" s="47"/>
      <c r="AD12" s="36">
        <f t="shared" si="6"/>
        <v>1263.5</v>
      </c>
      <c r="AE12" s="37">
        <f t="shared" si="7"/>
        <v>66.5</v>
      </c>
      <c r="AF12" s="38">
        <v>5000</v>
      </c>
      <c r="AG12" s="39"/>
      <c r="AH12" s="39"/>
      <c r="AI12" s="39"/>
    </row>
    <row r="13" spans="1:35" s="40" customFormat="1" ht="52.5" customHeight="1">
      <c r="A13" s="20">
        <f t="shared" si="0"/>
        <v>6</v>
      </c>
      <c r="B13" s="21">
        <v>1</v>
      </c>
      <c r="C13" s="23" t="s">
        <v>61</v>
      </c>
      <c r="D13" s="23" t="s">
        <v>62</v>
      </c>
      <c r="E13" s="41">
        <v>10071614</v>
      </c>
      <c r="F13" s="22" t="s">
        <v>30</v>
      </c>
      <c r="G13" s="25" t="s">
        <v>63</v>
      </c>
      <c r="H13" s="41" t="s">
        <v>64</v>
      </c>
      <c r="I13" s="27" t="s">
        <v>65</v>
      </c>
      <c r="J13" s="28" t="s">
        <v>56</v>
      </c>
      <c r="K13" s="28" t="s">
        <v>35</v>
      </c>
      <c r="L13" s="28" t="s">
        <v>66</v>
      </c>
      <c r="M13" s="30">
        <v>246</v>
      </c>
      <c r="N13" s="31">
        <f>M13/3.8-IF($AB13=1,2,0)</f>
        <v>64.736842105263165</v>
      </c>
      <c r="O13" s="32">
        <f t="shared" si="1"/>
        <v>12</v>
      </c>
      <c r="P13" s="30">
        <v>248.5</v>
      </c>
      <c r="Q13" s="31">
        <f>P13/3.8-IF($AB13=1,2,0)</f>
        <v>65.39473684210526</v>
      </c>
      <c r="R13" s="32">
        <f t="shared" si="2"/>
        <v>7</v>
      </c>
      <c r="S13" s="30">
        <v>255</v>
      </c>
      <c r="T13" s="31">
        <f>S13/3.8-IF($AB13=1,2,0)</f>
        <v>67.10526315789474</v>
      </c>
      <c r="U13" s="33">
        <f t="shared" si="3"/>
        <v>5</v>
      </c>
      <c r="V13" s="30">
        <v>261</v>
      </c>
      <c r="W13" s="31">
        <f>V13/3.8-IF($AB13=1,2,0)</f>
        <v>68.684210526315795</v>
      </c>
      <c r="X13" s="33">
        <f t="shared" si="4"/>
        <v>1</v>
      </c>
      <c r="Y13" s="30">
        <v>251</v>
      </c>
      <c r="Z13" s="31">
        <f>Y13/3.8-IF($AB13=1,2,0)</f>
        <v>66.05263157894737</v>
      </c>
      <c r="AA13" s="33">
        <f t="shared" si="5"/>
        <v>5</v>
      </c>
      <c r="AB13" s="48"/>
      <c r="AC13" s="49"/>
      <c r="AD13" s="36">
        <f t="shared" si="6"/>
        <v>1261.5</v>
      </c>
      <c r="AE13" s="37">
        <f t="shared" si="7"/>
        <v>66.394999999999996</v>
      </c>
      <c r="AF13" s="50"/>
      <c r="AG13" s="39"/>
      <c r="AH13" s="39"/>
      <c r="AI13" s="39"/>
    </row>
    <row r="14" spans="1:35" s="40" customFormat="1" ht="52.5" customHeight="1">
      <c r="A14" s="20">
        <f t="shared" si="0"/>
        <v>7</v>
      </c>
      <c r="B14" s="21">
        <v>6</v>
      </c>
      <c r="C14" s="23" t="s">
        <v>67</v>
      </c>
      <c r="D14" s="23" t="s">
        <v>68</v>
      </c>
      <c r="E14" s="51">
        <v>10095365</v>
      </c>
      <c r="F14" s="22" t="s">
        <v>30</v>
      </c>
      <c r="G14" s="25" t="s">
        <v>69</v>
      </c>
      <c r="H14" s="52" t="s">
        <v>70</v>
      </c>
      <c r="I14" s="27" t="s">
        <v>71</v>
      </c>
      <c r="J14" s="28" t="s">
        <v>72</v>
      </c>
      <c r="K14" s="28" t="s">
        <v>35</v>
      </c>
      <c r="L14" s="28" t="s">
        <v>73</v>
      </c>
      <c r="M14" s="30">
        <v>258</v>
      </c>
      <c r="N14" s="31">
        <f t="shared" ref="N14:N21" si="8">M14/3.8-IF($P14=1,2,0)</f>
        <v>67.89473684210526</v>
      </c>
      <c r="O14" s="32">
        <f t="shared" si="1"/>
        <v>5</v>
      </c>
      <c r="P14" s="30">
        <v>249</v>
      </c>
      <c r="Q14" s="31">
        <f t="shared" ref="Q14:Q21" si="9">P14/3.8-IF($P14=1,2,0)</f>
        <v>65.526315789473685</v>
      </c>
      <c r="R14" s="32">
        <f t="shared" si="2"/>
        <v>6</v>
      </c>
      <c r="S14" s="30">
        <v>252</v>
      </c>
      <c r="T14" s="31">
        <f t="shared" ref="T14:T21" si="10">S14/3.8-IF($P14=1,2,0)</f>
        <v>66.31578947368422</v>
      </c>
      <c r="U14" s="33">
        <f t="shared" si="3"/>
        <v>6</v>
      </c>
      <c r="V14" s="30">
        <v>241.5</v>
      </c>
      <c r="W14" s="31">
        <f t="shared" ref="W14:W21" si="11">V14/3.8-IF($P14=1,2,0)</f>
        <v>63.55263157894737</v>
      </c>
      <c r="X14" s="33">
        <f t="shared" si="4"/>
        <v>13</v>
      </c>
      <c r="Y14" s="30">
        <v>257.5</v>
      </c>
      <c r="Z14" s="31">
        <f t="shared" ref="Z14:Z21" si="12">Y14/3.8-IF($P14=1,2,0)</f>
        <v>67.76315789473685</v>
      </c>
      <c r="AA14" s="33">
        <f t="shared" si="5"/>
        <v>4</v>
      </c>
      <c r="AB14" s="43"/>
      <c r="AC14" s="44"/>
      <c r="AD14" s="36">
        <f t="shared" si="6"/>
        <v>1258</v>
      </c>
      <c r="AE14" s="37">
        <f t="shared" si="7"/>
        <v>66.210999999999999</v>
      </c>
      <c r="AF14" s="50"/>
      <c r="AG14" s="39"/>
      <c r="AH14" s="39"/>
      <c r="AI14" s="39"/>
    </row>
    <row r="15" spans="1:35" s="40" customFormat="1" ht="52.5" customHeight="1">
      <c r="A15" s="20">
        <f t="shared" si="0"/>
        <v>8</v>
      </c>
      <c r="B15" s="21">
        <v>2</v>
      </c>
      <c r="C15" s="23" t="s">
        <v>74</v>
      </c>
      <c r="D15" s="23" t="s">
        <v>75</v>
      </c>
      <c r="E15" s="24">
        <v>10012062</v>
      </c>
      <c r="F15" s="22" t="s">
        <v>30</v>
      </c>
      <c r="G15" s="25" t="s">
        <v>76</v>
      </c>
      <c r="H15" s="41" t="s">
        <v>77</v>
      </c>
      <c r="I15" s="27" t="s">
        <v>78</v>
      </c>
      <c r="J15" s="28" t="s">
        <v>72</v>
      </c>
      <c r="K15" s="28" t="s">
        <v>35</v>
      </c>
      <c r="L15" s="28" t="s">
        <v>79</v>
      </c>
      <c r="M15" s="30">
        <v>252</v>
      </c>
      <c r="N15" s="31">
        <f t="shared" si="8"/>
        <v>66.31578947368422</v>
      </c>
      <c r="O15" s="32">
        <f t="shared" si="1"/>
        <v>8</v>
      </c>
      <c r="P15" s="30">
        <v>238.5</v>
      </c>
      <c r="Q15" s="31">
        <f t="shared" si="9"/>
        <v>62.763157894736842</v>
      </c>
      <c r="R15" s="32">
        <f t="shared" si="2"/>
        <v>13</v>
      </c>
      <c r="S15" s="30">
        <v>244</v>
      </c>
      <c r="T15" s="31">
        <f t="shared" si="10"/>
        <v>64.21052631578948</v>
      </c>
      <c r="U15" s="33">
        <f t="shared" si="3"/>
        <v>9</v>
      </c>
      <c r="V15" s="30">
        <v>250.5</v>
      </c>
      <c r="W15" s="31">
        <f t="shared" si="11"/>
        <v>65.921052631578945</v>
      </c>
      <c r="X15" s="33">
        <f t="shared" si="4"/>
        <v>5</v>
      </c>
      <c r="Y15" s="30">
        <v>250.5</v>
      </c>
      <c r="Z15" s="31">
        <f t="shared" si="12"/>
        <v>65.921052631578945</v>
      </c>
      <c r="AA15" s="33">
        <f t="shared" si="5"/>
        <v>7</v>
      </c>
      <c r="AB15" s="43"/>
      <c r="AC15" s="44"/>
      <c r="AD15" s="36">
        <f t="shared" si="6"/>
        <v>1235.5</v>
      </c>
      <c r="AE15" s="37">
        <f t="shared" si="7"/>
        <v>65.025999999999996</v>
      </c>
      <c r="AF15" s="50"/>
      <c r="AG15" s="39"/>
      <c r="AH15" s="39"/>
      <c r="AI15" s="39"/>
    </row>
    <row r="16" spans="1:35" s="40" customFormat="1" ht="52.5" customHeight="1">
      <c r="A16" s="20">
        <f t="shared" si="0"/>
        <v>9</v>
      </c>
      <c r="B16" s="21">
        <v>7</v>
      </c>
      <c r="C16" s="23" t="s">
        <v>80</v>
      </c>
      <c r="D16" s="23" t="s">
        <v>81</v>
      </c>
      <c r="E16" s="24">
        <v>10029025</v>
      </c>
      <c r="F16" s="22" t="s">
        <v>30</v>
      </c>
      <c r="G16" s="25" t="s">
        <v>82</v>
      </c>
      <c r="H16" s="41" t="s">
        <v>83</v>
      </c>
      <c r="I16" s="27" t="s">
        <v>84</v>
      </c>
      <c r="J16" s="28" t="s">
        <v>85</v>
      </c>
      <c r="K16" s="28" t="s">
        <v>35</v>
      </c>
      <c r="L16" s="28" t="s">
        <v>66</v>
      </c>
      <c r="M16" s="30">
        <v>256.5</v>
      </c>
      <c r="N16" s="31">
        <f t="shared" si="8"/>
        <v>67.5</v>
      </c>
      <c r="O16" s="32">
        <f t="shared" si="1"/>
        <v>6</v>
      </c>
      <c r="P16" s="30">
        <v>241.5</v>
      </c>
      <c r="Q16" s="31">
        <f t="shared" si="9"/>
        <v>63.55263157894737</v>
      </c>
      <c r="R16" s="32">
        <f t="shared" si="2"/>
        <v>10</v>
      </c>
      <c r="S16" s="30">
        <v>236.5</v>
      </c>
      <c r="T16" s="31">
        <f t="shared" si="10"/>
        <v>62.236842105263158</v>
      </c>
      <c r="U16" s="33">
        <f t="shared" si="3"/>
        <v>15</v>
      </c>
      <c r="V16" s="30">
        <v>242.5</v>
      </c>
      <c r="W16" s="31">
        <f t="shared" si="11"/>
        <v>63.815789473684212</v>
      </c>
      <c r="X16" s="33">
        <f t="shared" si="4"/>
        <v>11</v>
      </c>
      <c r="Y16" s="30">
        <v>245.5</v>
      </c>
      <c r="Z16" s="31">
        <f t="shared" si="12"/>
        <v>64.60526315789474</v>
      </c>
      <c r="AA16" s="33">
        <f t="shared" si="5"/>
        <v>10</v>
      </c>
      <c r="AB16" s="43"/>
      <c r="AC16" s="44"/>
      <c r="AD16" s="36">
        <f t="shared" si="6"/>
        <v>1222.5</v>
      </c>
      <c r="AE16" s="37">
        <f t="shared" si="7"/>
        <v>64.341999999999999</v>
      </c>
      <c r="AF16" s="38"/>
      <c r="AG16" s="39"/>
      <c r="AH16" s="39"/>
      <c r="AI16" s="39"/>
    </row>
    <row r="17" spans="1:35" s="40" customFormat="1" ht="52.5" customHeight="1">
      <c r="A17" s="20">
        <f t="shared" si="0"/>
        <v>10</v>
      </c>
      <c r="B17" s="21">
        <v>4</v>
      </c>
      <c r="C17" s="23" t="s">
        <v>45</v>
      </c>
      <c r="D17" s="23" t="s">
        <v>86</v>
      </c>
      <c r="E17" s="24">
        <v>10029501</v>
      </c>
      <c r="F17" s="22" t="s">
        <v>30</v>
      </c>
      <c r="G17" s="25" t="s">
        <v>87</v>
      </c>
      <c r="H17" s="41" t="s">
        <v>88</v>
      </c>
      <c r="I17" s="27" t="s">
        <v>89</v>
      </c>
      <c r="J17" s="28" t="s">
        <v>50</v>
      </c>
      <c r="K17" s="28" t="s">
        <v>35</v>
      </c>
      <c r="L17" s="28" t="s">
        <v>90</v>
      </c>
      <c r="M17" s="30">
        <v>247.5</v>
      </c>
      <c r="N17" s="31">
        <f t="shared" si="8"/>
        <v>65.131578947368425</v>
      </c>
      <c r="O17" s="32">
        <f t="shared" si="1"/>
        <v>11</v>
      </c>
      <c r="P17" s="30">
        <v>249.5</v>
      </c>
      <c r="Q17" s="31">
        <f t="shared" si="9"/>
        <v>65.65789473684211</v>
      </c>
      <c r="R17" s="32">
        <f t="shared" si="2"/>
        <v>5</v>
      </c>
      <c r="S17" s="30">
        <v>244.5</v>
      </c>
      <c r="T17" s="31">
        <f t="shared" si="10"/>
        <v>64.342105263157904</v>
      </c>
      <c r="U17" s="33">
        <f t="shared" si="3"/>
        <v>8</v>
      </c>
      <c r="V17" s="30">
        <v>236</v>
      </c>
      <c r="W17" s="31">
        <f t="shared" si="11"/>
        <v>62.10526315789474</v>
      </c>
      <c r="X17" s="33">
        <f t="shared" si="4"/>
        <v>17</v>
      </c>
      <c r="Y17" s="30">
        <v>236.5</v>
      </c>
      <c r="Z17" s="31">
        <f t="shared" si="12"/>
        <v>62.236842105263158</v>
      </c>
      <c r="AA17" s="33">
        <f t="shared" si="5"/>
        <v>12</v>
      </c>
      <c r="AB17" s="43"/>
      <c r="AC17" s="44"/>
      <c r="AD17" s="36">
        <f t="shared" si="6"/>
        <v>1214</v>
      </c>
      <c r="AE17" s="37">
        <f t="shared" si="7"/>
        <v>63.895000000000003</v>
      </c>
      <c r="AF17" s="50"/>
      <c r="AG17" s="39"/>
      <c r="AH17" s="39"/>
      <c r="AI17" s="39"/>
    </row>
    <row r="18" spans="1:35" s="40" customFormat="1" ht="52.5" customHeight="1">
      <c r="A18" s="20">
        <f t="shared" si="0"/>
        <v>11</v>
      </c>
      <c r="B18" s="21">
        <v>18</v>
      </c>
      <c r="C18" s="23" t="s">
        <v>37</v>
      </c>
      <c r="D18" s="23" t="s">
        <v>91</v>
      </c>
      <c r="E18" s="24">
        <v>10116096</v>
      </c>
      <c r="F18" s="22" t="s">
        <v>30</v>
      </c>
      <c r="G18" s="25" t="s">
        <v>92</v>
      </c>
      <c r="H18" s="41" t="s">
        <v>93</v>
      </c>
      <c r="I18" s="27" t="s">
        <v>94</v>
      </c>
      <c r="J18" s="28" t="s">
        <v>95</v>
      </c>
      <c r="K18" s="28" t="s">
        <v>96</v>
      </c>
      <c r="L18" s="28" t="s">
        <v>97</v>
      </c>
      <c r="M18" s="30">
        <v>250</v>
      </c>
      <c r="N18" s="31">
        <f t="shared" si="8"/>
        <v>65.789473684210535</v>
      </c>
      <c r="O18" s="32">
        <f t="shared" si="1"/>
        <v>9</v>
      </c>
      <c r="P18" s="30">
        <v>246.5</v>
      </c>
      <c r="Q18" s="31">
        <f t="shared" si="9"/>
        <v>64.868421052631575</v>
      </c>
      <c r="R18" s="32">
        <f t="shared" si="2"/>
        <v>9</v>
      </c>
      <c r="S18" s="30">
        <v>237.5</v>
      </c>
      <c r="T18" s="31">
        <f t="shared" si="10"/>
        <v>62.5</v>
      </c>
      <c r="U18" s="33">
        <f t="shared" si="3"/>
        <v>12</v>
      </c>
      <c r="V18" s="30">
        <v>241.5</v>
      </c>
      <c r="W18" s="31">
        <f t="shared" si="11"/>
        <v>63.55263157894737</v>
      </c>
      <c r="X18" s="33">
        <f t="shared" si="4"/>
        <v>13</v>
      </c>
      <c r="Y18" s="30">
        <v>236.5</v>
      </c>
      <c r="Z18" s="31">
        <f t="shared" si="12"/>
        <v>62.236842105263158</v>
      </c>
      <c r="AA18" s="33">
        <f t="shared" si="5"/>
        <v>12</v>
      </c>
      <c r="AB18" s="43"/>
      <c r="AC18" s="44"/>
      <c r="AD18" s="36">
        <f t="shared" si="6"/>
        <v>1212</v>
      </c>
      <c r="AE18" s="37">
        <f t="shared" si="7"/>
        <v>63.789000000000001</v>
      </c>
      <c r="AF18" s="50"/>
      <c r="AG18" s="39"/>
      <c r="AH18" s="39"/>
      <c r="AI18" s="39"/>
    </row>
    <row r="19" spans="1:35" s="40" customFormat="1" ht="52.5" customHeight="1">
      <c r="A19" s="20">
        <f t="shared" si="0"/>
        <v>12</v>
      </c>
      <c r="B19" s="21">
        <v>20</v>
      </c>
      <c r="C19" s="23" t="s">
        <v>98</v>
      </c>
      <c r="D19" s="23" t="s">
        <v>99</v>
      </c>
      <c r="E19" s="24">
        <v>10095936</v>
      </c>
      <c r="F19" s="22" t="s">
        <v>30</v>
      </c>
      <c r="G19" s="25" t="s">
        <v>100</v>
      </c>
      <c r="H19" s="41" t="s">
        <v>101</v>
      </c>
      <c r="I19" s="27" t="s">
        <v>102</v>
      </c>
      <c r="J19" s="28" t="s">
        <v>34</v>
      </c>
      <c r="K19" s="28" t="s">
        <v>35</v>
      </c>
      <c r="L19" s="28" t="s">
        <v>103</v>
      </c>
      <c r="M19" s="30">
        <v>245</v>
      </c>
      <c r="N19" s="31">
        <f t="shared" si="8"/>
        <v>64.473684210526315</v>
      </c>
      <c r="O19" s="32">
        <f t="shared" si="1"/>
        <v>13</v>
      </c>
      <c r="P19" s="30">
        <v>240.5</v>
      </c>
      <c r="Q19" s="31">
        <f t="shared" si="9"/>
        <v>63.289473684210527</v>
      </c>
      <c r="R19" s="32">
        <f t="shared" si="2"/>
        <v>11</v>
      </c>
      <c r="S19" s="30">
        <v>243</v>
      </c>
      <c r="T19" s="31">
        <f t="shared" si="10"/>
        <v>63.947368421052637</v>
      </c>
      <c r="U19" s="33">
        <f t="shared" si="3"/>
        <v>10</v>
      </c>
      <c r="V19" s="30">
        <v>248</v>
      </c>
      <c r="W19" s="31">
        <f t="shared" si="11"/>
        <v>65.26315789473685</v>
      </c>
      <c r="X19" s="33">
        <f t="shared" si="4"/>
        <v>9</v>
      </c>
      <c r="Y19" s="30">
        <v>233</v>
      </c>
      <c r="Z19" s="31">
        <f t="shared" si="12"/>
        <v>61.315789473684212</v>
      </c>
      <c r="AA19" s="33">
        <f t="shared" si="5"/>
        <v>14</v>
      </c>
      <c r="AB19" s="43"/>
      <c r="AC19" s="44"/>
      <c r="AD19" s="36">
        <f t="shared" si="6"/>
        <v>1209.5</v>
      </c>
      <c r="AE19" s="37">
        <f t="shared" si="7"/>
        <v>63.658000000000001</v>
      </c>
      <c r="AF19" s="50"/>
      <c r="AG19" s="39"/>
      <c r="AH19" s="39"/>
      <c r="AI19" s="39"/>
    </row>
    <row r="20" spans="1:35" s="40" customFormat="1" ht="52.5" customHeight="1">
      <c r="A20" s="20">
        <f t="shared" si="0"/>
        <v>13</v>
      </c>
      <c r="B20" s="21">
        <v>11</v>
      </c>
      <c r="C20" s="23" t="s">
        <v>37</v>
      </c>
      <c r="D20" s="23" t="s">
        <v>104</v>
      </c>
      <c r="E20" s="24">
        <v>10137145</v>
      </c>
      <c r="F20" s="22" t="s">
        <v>30</v>
      </c>
      <c r="G20" s="25" t="s">
        <v>105</v>
      </c>
      <c r="H20" s="41" t="s">
        <v>106</v>
      </c>
      <c r="I20" s="27" t="s">
        <v>107</v>
      </c>
      <c r="J20" s="28" t="s">
        <v>108</v>
      </c>
      <c r="K20" s="28" t="s">
        <v>109</v>
      </c>
      <c r="L20" s="28" t="s">
        <v>110</v>
      </c>
      <c r="M20" s="30">
        <v>256.5</v>
      </c>
      <c r="N20" s="31">
        <f t="shared" si="8"/>
        <v>67.5</v>
      </c>
      <c r="O20" s="32">
        <f t="shared" si="1"/>
        <v>6</v>
      </c>
      <c r="P20" s="30">
        <v>230.5</v>
      </c>
      <c r="Q20" s="31">
        <f t="shared" si="9"/>
        <v>60.65789473684211</v>
      </c>
      <c r="R20" s="32">
        <f t="shared" si="2"/>
        <v>17</v>
      </c>
      <c r="S20" s="30">
        <v>232</v>
      </c>
      <c r="T20" s="31">
        <f t="shared" si="10"/>
        <v>61.05263157894737</v>
      </c>
      <c r="U20" s="33">
        <f t="shared" si="3"/>
        <v>18</v>
      </c>
      <c r="V20" s="30">
        <v>227</v>
      </c>
      <c r="W20" s="31">
        <f t="shared" si="11"/>
        <v>59.736842105263158</v>
      </c>
      <c r="X20" s="33">
        <f t="shared" si="4"/>
        <v>21</v>
      </c>
      <c r="Y20" s="30">
        <v>248</v>
      </c>
      <c r="Z20" s="31">
        <f t="shared" si="12"/>
        <v>65.26315789473685</v>
      </c>
      <c r="AA20" s="33">
        <f t="shared" si="5"/>
        <v>8</v>
      </c>
      <c r="AB20" s="43"/>
      <c r="AC20" s="44"/>
      <c r="AD20" s="36">
        <f t="shared" si="6"/>
        <v>1194</v>
      </c>
      <c r="AE20" s="37">
        <f t="shared" si="7"/>
        <v>62.841999999999999</v>
      </c>
      <c r="AF20" s="50"/>
      <c r="AG20" s="39"/>
      <c r="AH20" s="39"/>
      <c r="AI20" s="39"/>
    </row>
    <row r="21" spans="1:35" s="40" customFormat="1" ht="52.5" customHeight="1">
      <c r="A21" s="20">
        <f t="shared" si="0"/>
        <v>14</v>
      </c>
      <c r="B21" s="21">
        <v>3</v>
      </c>
      <c r="C21" s="23" t="s">
        <v>45</v>
      </c>
      <c r="D21" s="23" t="s">
        <v>86</v>
      </c>
      <c r="E21" s="24">
        <v>10029501</v>
      </c>
      <c r="F21" s="22" t="s">
        <v>30</v>
      </c>
      <c r="G21" s="25" t="s">
        <v>111</v>
      </c>
      <c r="H21" s="41" t="s">
        <v>112</v>
      </c>
      <c r="I21" s="27" t="s">
        <v>113</v>
      </c>
      <c r="J21" s="28" t="s">
        <v>114</v>
      </c>
      <c r="K21" s="28" t="s">
        <v>115</v>
      </c>
      <c r="L21" s="28" t="s">
        <v>97</v>
      </c>
      <c r="M21" s="30">
        <v>248.5</v>
      </c>
      <c r="N21" s="31">
        <f t="shared" si="8"/>
        <v>65.39473684210526</v>
      </c>
      <c r="O21" s="32">
        <f t="shared" si="1"/>
        <v>10</v>
      </c>
      <c r="P21" s="30">
        <v>226</v>
      </c>
      <c r="Q21" s="31">
        <f t="shared" si="9"/>
        <v>59.473684210526315</v>
      </c>
      <c r="R21" s="32">
        <f t="shared" si="2"/>
        <v>20</v>
      </c>
      <c r="S21" s="30">
        <v>236.5</v>
      </c>
      <c r="T21" s="31">
        <f t="shared" si="10"/>
        <v>62.236842105263158</v>
      </c>
      <c r="U21" s="33">
        <f t="shared" si="3"/>
        <v>15</v>
      </c>
      <c r="V21" s="30">
        <v>248.5</v>
      </c>
      <c r="W21" s="31">
        <f t="shared" si="11"/>
        <v>65.39473684210526</v>
      </c>
      <c r="X21" s="33">
        <f t="shared" si="4"/>
        <v>7</v>
      </c>
      <c r="Y21" s="30">
        <v>230</v>
      </c>
      <c r="Z21" s="31">
        <f t="shared" si="12"/>
        <v>60.526315789473685</v>
      </c>
      <c r="AA21" s="33">
        <f t="shared" si="5"/>
        <v>17</v>
      </c>
      <c r="AB21" s="43"/>
      <c r="AC21" s="44"/>
      <c r="AD21" s="36">
        <f t="shared" si="6"/>
        <v>1189.5</v>
      </c>
      <c r="AE21" s="37">
        <f t="shared" si="7"/>
        <v>62.604999999999997</v>
      </c>
      <c r="AF21" s="38"/>
      <c r="AG21" s="39"/>
      <c r="AH21" s="39"/>
      <c r="AI21" s="39"/>
    </row>
    <row r="22" spans="1:35" s="40" customFormat="1" ht="52.5" customHeight="1">
      <c r="A22" s="20">
        <f t="shared" si="0"/>
        <v>15</v>
      </c>
      <c r="B22" s="21">
        <v>16</v>
      </c>
      <c r="C22" s="23" t="s">
        <v>116</v>
      </c>
      <c r="D22" s="23" t="s">
        <v>117</v>
      </c>
      <c r="E22" s="24">
        <v>10100500</v>
      </c>
      <c r="F22" s="22" t="s">
        <v>30</v>
      </c>
      <c r="G22" s="25" t="s">
        <v>118</v>
      </c>
      <c r="H22" s="41" t="s">
        <v>119</v>
      </c>
      <c r="I22" s="27" t="s">
        <v>120</v>
      </c>
      <c r="J22" s="28" t="s">
        <v>56</v>
      </c>
      <c r="K22" s="28" t="s">
        <v>43</v>
      </c>
      <c r="L22" s="28" t="s">
        <v>79</v>
      </c>
      <c r="M22" s="30">
        <v>236.5</v>
      </c>
      <c r="N22" s="31">
        <f>M22/3.8-IF($AB22=1,2,0)</f>
        <v>62.236842105263158</v>
      </c>
      <c r="O22" s="32">
        <f t="shared" si="1"/>
        <v>17</v>
      </c>
      <c r="P22" s="30">
        <v>232</v>
      </c>
      <c r="Q22" s="31">
        <f>P22/3.8-IF($AB22=1,2,0)</f>
        <v>61.05263157894737</v>
      </c>
      <c r="R22" s="32">
        <f t="shared" si="2"/>
        <v>15</v>
      </c>
      <c r="S22" s="30">
        <v>234.5</v>
      </c>
      <c r="T22" s="31">
        <f>S22/3.8-IF($AB22=1,2,0)</f>
        <v>61.71052631578948</v>
      </c>
      <c r="U22" s="33">
        <f t="shared" si="3"/>
        <v>17</v>
      </c>
      <c r="V22" s="30">
        <v>242</v>
      </c>
      <c r="W22" s="31">
        <f>V22/3.8-IF($AB22=1,2,0)</f>
        <v>63.684210526315795</v>
      </c>
      <c r="X22" s="33">
        <f t="shared" si="4"/>
        <v>12</v>
      </c>
      <c r="Y22" s="30">
        <v>230.5</v>
      </c>
      <c r="Z22" s="31">
        <f>Y22/3.8-IF($AB22=1,2,0)</f>
        <v>60.65789473684211</v>
      </c>
      <c r="AA22" s="33">
        <f t="shared" si="5"/>
        <v>16</v>
      </c>
      <c r="AB22" s="48"/>
      <c r="AC22" s="49"/>
      <c r="AD22" s="36">
        <f t="shared" si="6"/>
        <v>1175.5</v>
      </c>
      <c r="AE22" s="37">
        <f t="shared" si="7"/>
        <v>61.868000000000002</v>
      </c>
      <c r="AF22" s="50"/>
      <c r="AG22" s="39"/>
      <c r="AH22" s="39"/>
      <c r="AI22" s="39"/>
    </row>
    <row r="23" spans="1:35" s="40" customFormat="1" ht="52.5" customHeight="1">
      <c r="A23" s="20">
        <f t="shared" si="0"/>
        <v>16</v>
      </c>
      <c r="B23" s="21">
        <v>5</v>
      </c>
      <c r="C23" s="54" t="s">
        <v>121</v>
      </c>
      <c r="D23" s="54" t="s">
        <v>122</v>
      </c>
      <c r="E23" s="55">
        <v>10084529</v>
      </c>
      <c r="F23" s="53" t="s">
        <v>30</v>
      </c>
      <c r="G23" s="56" t="s">
        <v>123</v>
      </c>
      <c r="H23" s="57" t="s">
        <v>124</v>
      </c>
      <c r="I23" s="58" t="s">
        <v>125</v>
      </c>
      <c r="J23" s="29" t="s">
        <v>126</v>
      </c>
      <c r="K23" s="29" t="s">
        <v>127</v>
      </c>
      <c r="L23" s="29" t="s">
        <v>79</v>
      </c>
      <c r="M23" s="30">
        <v>243</v>
      </c>
      <c r="N23" s="31">
        <f>M23/3.8-IF($P23=1,2,0)</f>
        <v>63.947368421052637</v>
      </c>
      <c r="O23" s="32">
        <f t="shared" si="1"/>
        <v>14</v>
      </c>
      <c r="P23" s="30">
        <v>230.5</v>
      </c>
      <c r="Q23" s="31">
        <f>P23/3.8-IF($P23=1,2,0)</f>
        <v>60.65789473684211</v>
      </c>
      <c r="R23" s="32">
        <f t="shared" si="2"/>
        <v>17</v>
      </c>
      <c r="S23" s="30">
        <v>237.5</v>
      </c>
      <c r="T23" s="31">
        <f>S23/3.8-IF($P23=1,2,0)</f>
        <v>62.5</v>
      </c>
      <c r="U23" s="33">
        <f t="shared" si="3"/>
        <v>12</v>
      </c>
      <c r="V23" s="30">
        <v>229</v>
      </c>
      <c r="W23" s="31">
        <f>V23/3.8-IF($P23=1,2,0)</f>
        <v>60.263157894736842</v>
      </c>
      <c r="X23" s="33">
        <f t="shared" si="4"/>
        <v>19</v>
      </c>
      <c r="Y23" s="30">
        <v>232</v>
      </c>
      <c r="Z23" s="31">
        <f>Y23/3.8-IF($P23=1,2,0)</f>
        <v>61.05263157894737</v>
      </c>
      <c r="AA23" s="33">
        <f t="shared" si="5"/>
        <v>15</v>
      </c>
      <c r="AB23" s="43"/>
      <c r="AC23" s="44"/>
      <c r="AD23" s="36">
        <f t="shared" si="6"/>
        <v>1172</v>
      </c>
      <c r="AE23" s="37">
        <f t="shared" si="7"/>
        <v>61.683999999999997</v>
      </c>
      <c r="AF23" s="50"/>
      <c r="AG23" s="39"/>
      <c r="AH23" s="39"/>
      <c r="AI23" s="39"/>
    </row>
    <row r="24" spans="1:35" s="40" customFormat="1" ht="52.5" customHeight="1">
      <c r="A24" s="20">
        <f t="shared" si="0"/>
        <v>17</v>
      </c>
      <c r="B24" s="21">
        <v>23</v>
      </c>
      <c r="C24" s="54" t="s">
        <v>128</v>
      </c>
      <c r="D24" s="54" t="s">
        <v>129</v>
      </c>
      <c r="E24" s="55">
        <v>10137000</v>
      </c>
      <c r="F24" s="53" t="s">
        <v>30</v>
      </c>
      <c r="G24" s="56" t="s">
        <v>130</v>
      </c>
      <c r="H24" s="57" t="s">
        <v>131</v>
      </c>
      <c r="I24" s="58" t="s">
        <v>132</v>
      </c>
      <c r="J24" s="29" t="s">
        <v>114</v>
      </c>
      <c r="K24" s="29" t="s">
        <v>115</v>
      </c>
      <c r="L24" s="29" t="s">
        <v>66</v>
      </c>
      <c r="M24" s="30">
        <v>218.5</v>
      </c>
      <c r="N24" s="31">
        <f>M24/3.8-IF($P24=1,2,0)</f>
        <v>57.5</v>
      </c>
      <c r="O24" s="32">
        <f t="shared" si="1"/>
        <v>21</v>
      </c>
      <c r="P24" s="30">
        <v>239</v>
      </c>
      <c r="Q24" s="31">
        <f>P24/3.8-IF($P24=1,2,0)</f>
        <v>62.894736842105267</v>
      </c>
      <c r="R24" s="32">
        <f t="shared" si="2"/>
        <v>12</v>
      </c>
      <c r="S24" s="30">
        <v>237</v>
      </c>
      <c r="T24" s="31">
        <f>S24/3.8-IF($P24=1,2,0)</f>
        <v>62.368421052631582</v>
      </c>
      <c r="U24" s="33">
        <f t="shared" si="3"/>
        <v>14</v>
      </c>
      <c r="V24" s="30">
        <v>237.5</v>
      </c>
      <c r="W24" s="31">
        <f>V24/3.8-IF($P24=1,2,0)</f>
        <v>62.5</v>
      </c>
      <c r="X24" s="33">
        <f t="shared" si="4"/>
        <v>16</v>
      </c>
      <c r="Y24" s="30">
        <v>237.5</v>
      </c>
      <c r="Z24" s="31">
        <f>Y24/3.8-IF($P24=1,2,0)</f>
        <v>62.5</v>
      </c>
      <c r="AA24" s="33">
        <f t="shared" si="5"/>
        <v>11</v>
      </c>
      <c r="AB24" s="43"/>
      <c r="AC24" s="44"/>
      <c r="AD24" s="36">
        <f t="shared" si="6"/>
        <v>1169.5</v>
      </c>
      <c r="AE24" s="37">
        <f t="shared" si="7"/>
        <v>61.552999999999997</v>
      </c>
      <c r="AF24" s="38"/>
      <c r="AG24" s="39"/>
      <c r="AH24" s="39"/>
      <c r="AI24" s="39"/>
    </row>
    <row r="25" spans="1:35" s="40" customFormat="1" ht="52.5" customHeight="1">
      <c r="A25" s="20">
        <f t="shared" si="0"/>
        <v>18</v>
      </c>
      <c r="B25" s="21">
        <v>21</v>
      </c>
      <c r="C25" s="54" t="s">
        <v>98</v>
      </c>
      <c r="D25" s="54" t="s">
        <v>99</v>
      </c>
      <c r="E25" s="55">
        <v>10095936</v>
      </c>
      <c r="F25" s="53" t="s">
        <v>30</v>
      </c>
      <c r="G25" s="56" t="s">
        <v>133</v>
      </c>
      <c r="H25" s="57" t="s">
        <v>134</v>
      </c>
      <c r="I25" s="58" t="s">
        <v>135</v>
      </c>
      <c r="J25" s="29" t="s">
        <v>34</v>
      </c>
      <c r="K25" s="29" t="s">
        <v>35</v>
      </c>
      <c r="L25" s="29" t="s">
        <v>66</v>
      </c>
      <c r="M25" s="30">
        <v>239</v>
      </c>
      <c r="N25" s="31">
        <f>M25/3.8-IF($P25=1,2,0)</f>
        <v>62.894736842105267</v>
      </c>
      <c r="O25" s="32">
        <f t="shared" si="1"/>
        <v>15</v>
      </c>
      <c r="P25" s="30">
        <v>227.5</v>
      </c>
      <c r="Q25" s="31">
        <f>P25/3.8-IF($P25=1,2,0)</f>
        <v>59.868421052631582</v>
      </c>
      <c r="R25" s="32">
        <f t="shared" si="2"/>
        <v>19</v>
      </c>
      <c r="S25" s="30">
        <v>224</v>
      </c>
      <c r="T25" s="31">
        <f>S25/3.8-IF($P25=1,2,0)</f>
        <v>58.947368421052637</v>
      </c>
      <c r="U25" s="33">
        <f t="shared" si="3"/>
        <v>21</v>
      </c>
      <c r="V25" s="30">
        <v>244</v>
      </c>
      <c r="W25" s="31">
        <f>V25/3.8-IF($P25=1,2,0)</f>
        <v>64.21052631578948</v>
      </c>
      <c r="X25" s="33">
        <f t="shared" si="4"/>
        <v>10</v>
      </c>
      <c r="Y25" s="30">
        <v>221.5</v>
      </c>
      <c r="Z25" s="31">
        <f>Y25/3.8-IF($P25=1,2,0)</f>
        <v>58.289473684210527</v>
      </c>
      <c r="AA25" s="33">
        <f t="shared" si="5"/>
        <v>21</v>
      </c>
      <c r="AB25" s="43"/>
      <c r="AC25" s="44"/>
      <c r="AD25" s="36">
        <f t="shared" si="6"/>
        <v>1156</v>
      </c>
      <c r="AE25" s="37">
        <f t="shared" si="7"/>
        <v>60.841999999999999</v>
      </c>
      <c r="AF25" s="38"/>
      <c r="AG25" s="39"/>
      <c r="AH25" s="39"/>
      <c r="AI25" s="39"/>
    </row>
    <row r="26" spans="1:35" s="40" customFormat="1" ht="52.5" customHeight="1">
      <c r="A26" s="20">
        <f t="shared" si="0"/>
        <v>18</v>
      </c>
      <c r="B26" s="21">
        <v>17</v>
      </c>
      <c r="C26" s="54" t="s">
        <v>136</v>
      </c>
      <c r="D26" s="54" t="s">
        <v>137</v>
      </c>
      <c r="E26" s="59">
        <v>10137123</v>
      </c>
      <c r="F26" s="53" t="s">
        <v>30</v>
      </c>
      <c r="G26" s="56" t="s">
        <v>138</v>
      </c>
      <c r="H26" s="60"/>
      <c r="I26" s="58" t="s">
        <v>139</v>
      </c>
      <c r="J26" s="29" t="s">
        <v>95</v>
      </c>
      <c r="K26" s="29" t="s">
        <v>43</v>
      </c>
      <c r="L26" s="29" t="s">
        <v>140</v>
      </c>
      <c r="M26" s="30">
        <v>228.5</v>
      </c>
      <c r="N26" s="31">
        <f>M26/3.8-IF($AB26=1,2,0)</f>
        <v>60.131578947368425</v>
      </c>
      <c r="O26" s="32">
        <f t="shared" si="1"/>
        <v>20</v>
      </c>
      <c r="P26" s="30">
        <v>232</v>
      </c>
      <c r="Q26" s="31">
        <f>P26/3.8-IF($AB26=1,2,0)</f>
        <v>61.05263157894737</v>
      </c>
      <c r="R26" s="32">
        <f t="shared" si="2"/>
        <v>15</v>
      </c>
      <c r="S26" s="30">
        <v>239.5</v>
      </c>
      <c r="T26" s="31">
        <f>S26/3.8-IF($AB26=1,2,0)</f>
        <v>63.026315789473685</v>
      </c>
      <c r="U26" s="33">
        <f t="shared" si="3"/>
        <v>11</v>
      </c>
      <c r="V26" s="30">
        <v>232</v>
      </c>
      <c r="W26" s="31">
        <f>V26/3.8-IF($AB26=1,2,0)</f>
        <v>61.05263157894737</v>
      </c>
      <c r="X26" s="33">
        <f t="shared" si="4"/>
        <v>18</v>
      </c>
      <c r="Y26" s="30">
        <v>224</v>
      </c>
      <c r="Z26" s="31">
        <f>Y26/3.8-IF($AB26=1,2,0)</f>
        <v>58.947368421052637</v>
      </c>
      <c r="AA26" s="33">
        <f t="shared" si="5"/>
        <v>20</v>
      </c>
      <c r="AB26" s="48"/>
      <c r="AC26" s="49"/>
      <c r="AD26" s="36">
        <f t="shared" si="6"/>
        <v>1156</v>
      </c>
      <c r="AE26" s="37">
        <f t="shared" si="7"/>
        <v>60.841999999999999</v>
      </c>
      <c r="AF26" s="50"/>
      <c r="AG26" s="39"/>
      <c r="AH26" s="39"/>
      <c r="AI26" s="39"/>
    </row>
    <row r="27" spans="1:35" s="40" customFormat="1" ht="52.5" customHeight="1">
      <c r="A27" s="20">
        <f t="shared" si="0"/>
        <v>20</v>
      </c>
      <c r="B27" s="21">
        <v>13</v>
      </c>
      <c r="C27" s="54" t="s">
        <v>141</v>
      </c>
      <c r="D27" s="54" t="s">
        <v>142</v>
      </c>
      <c r="E27" s="55">
        <v>10096077</v>
      </c>
      <c r="F27" s="53" t="s">
        <v>30</v>
      </c>
      <c r="G27" s="56" t="s">
        <v>143</v>
      </c>
      <c r="H27" s="57" t="s">
        <v>144</v>
      </c>
      <c r="I27" s="58" t="s">
        <v>145</v>
      </c>
      <c r="J27" s="29" t="s">
        <v>146</v>
      </c>
      <c r="K27" s="29" t="s">
        <v>43</v>
      </c>
      <c r="L27" s="29" t="s">
        <v>90</v>
      </c>
      <c r="M27" s="30">
        <v>235.5</v>
      </c>
      <c r="N27" s="31">
        <f>M27/3.8-IF($P27=1,2,0)</f>
        <v>61.973684210526322</v>
      </c>
      <c r="O27" s="32">
        <f t="shared" si="1"/>
        <v>18</v>
      </c>
      <c r="P27" s="30">
        <v>234.5</v>
      </c>
      <c r="Q27" s="31">
        <f>P27/3.8-IF($P27=1,2,0)</f>
        <v>61.71052631578948</v>
      </c>
      <c r="R27" s="32">
        <f t="shared" si="2"/>
        <v>14</v>
      </c>
      <c r="S27" s="30">
        <v>230</v>
      </c>
      <c r="T27" s="31">
        <f>S27/3.8-IF($P27=1,2,0)</f>
        <v>60.526315789473685</v>
      </c>
      <c r="U27" s="33">
        <f t="shared" si="3"/>
        <v>19</v>
      </c>
      <c r="V27" s="30">
        <v>227.5</v>
      </c>
      <c r="W27" s="31">
        <f>V27/3.8-IF($P27=1,2,0)</f>
        <v>59.868421052631582</v>
      </c>
      <c r="X27" s="33">
        <f t="shared" si="4"/>
        <v>20</v>
      </c>
      <c r="Y27" s="30">
        <v>226</v>
      </c>
      <c r="Z27" s="31">
        <f>Y27/3.8-IF($P27=1,2,0)</f>
        <v>59.473684210526315</v>
      </c>
      <c r="AA27" s="33">
        <f t="shared" si="5"/>
        <v>19</v>
      </c>
      <c r="AB27" s="43"/>
      <c r="AC27" s="44"/>
      <c r="AD27" s="36">
        <f t="shared" si="6"/>
        <v>1153.5</v>
      </c>
      <c r="AE27" s="37">
        <f t="shared" si="7"/>
        <v>60.710999999999999</v>
      </c>
      <c r="AF27" s="50"/>
      <c r="AG27" s="39"/>
      <c r="AH27" s="39"/>
      <c r="AI27" s="39"/>
    </row>
    <row r="28" spans="1:35" s="40" customFormat="1" ht="52.5" customHeight="1">
      <c r="A28" s="20">
        <f t="shared" si="0"/>
        <v>21</v>
      </c>
      <c r="B28" s="21">
        <v>10</v>
      </c>
      <c r="C28" s="54" t="s">
        <v>37</v>
      </c>
      <c r="D28" s="54" t="s">
        <v>147</v>
      </c>
      <c r="E28" s="55">
        <v>10038922</v>
      </c>
      <c r="F28" s="53" t="s">
        <v>30</v>
      </c>
      <c r="G28" s="56" t="s">
        <v>148</v>
      </c>
      <c r="H28" s="57" t="s">
        <v>149</v>
      </c>
      <c r="I28" s="58" t="s">
        <v>150</v>
      </c>
      <c r="J28" s="61" t="s">
        <v>42</v>
      </c>
      <c r="K28" s="61" t="s">
        <v>151</v>
      </c>
      <c r="L28" s="29" t="s">
        <v>103</v>
      </c>
      <c r="M28" s="30">
        <v>233</v>
      </c>
      <c r="N28" s="31">
        <f>M28/3.8-IF($P28=1,2,0)</f>
        <v>61.315789473684212</v>
      </c>
      <c r="O28" s="32">
        <f t="shared" si="1"/>
        <v>19</v>
      </c>
      <c r="P28" s="30">
        <v>225</v>
      </c>
      <c r="Q28" s="31">
        <f>P28/3.8-IF($P28=1,2,0)</f>
        <v>59.21052631578948</v>
      </c>
      <c r="R28" s="32">
        <f t="shared" si="2"/>
        <v>21</v>
      </c>
      <c r="S28" s="30">
        <v>226</v>
      </c>
      <c r="T28" s="31">
        <f>S28/3.8-IF($P28=1,2,0)</f>
        <v>59.473684210526315</v>
      </c>
      <c r="U28" s="33">
        <f t="shared" si="3"/>
        <v>20</v>
      </c>
      <c r="V28" s="30">
        <v>238</v>
      </c>
      <c r="W28" s="31">
        <f>V28/3.8-IF($P28=1,2,0)</f>
        <v>62.631578947368425</v>
      </c>
      <c r="X28" s="33">
        <f t="shared" si="4"/>
        <v>15</v>
      </c>
      <c r="Y28" s="30">
        <v>228.5</v>
      </c>
      <c r="Z28" s="31">
        <f>Y28/3.8-IF($P28=1,2,0)</f>
        <v>60.131578947368425</v>
      </c>
      <c r="AA28" s="33">
        <f t="shared" si="5"/>
        <v>18</v>
      </c>
      <c r="AB28" s="43"/>
      <c r="AC28" s="44"/>
      <c r="AD28" s="36">
        <f t="shared" si="6"/>
        <v>1150.5</v>
      </c>
      <c r="AE28" s="37">
        <f t="shared" si="7"/>
        <v>60.552999999999997</v>
      </c>
      <c r="AF28" s="38"/>
      <c r="AG28" s="39"/>
      <c r="AH28" s="39"/>
      <c r="AI28" s="39"/>
    </row>
    <row r="29" spans="1:35" s="40" customFormat="1" ht="52.5" customHeight="1">
      <c r="A29" s="20">
        <f t="shared" si="0"/>
        <v>22</v>
      </c>
      <c r="B29" s="21">
        <v>19</v>
      </c>
      <c r="C29" s="54" t="s">
        <v>141</v>
      </c>
      <c r="D29" s="54" t="s">
        <v>152</v>
      </c>
      <c r="E29" s="55">
        <v>10078968</v>
      </c>
      <c r="F29" s="53" t="s">
        <v>30</v>
      </c>
      <c r="G29" s="56" t="s">
        <v>153</v>
      </c>
      <c r="H29" s="57" t="s">
        <v>154</v>
      </c>
      <c r="I29" s="58" t="s">
        <v>155</v>
      </c>
      <c r="J29" s="29" t="s">
        <v>34</v>
      </c>
      <c r="K29" s="29" t="s">
        <v>35</v>
      </c>
      <c r="L29" s="29" t="s">
        <v>110</v>
      </c>
      <c r="M29" s="30">
        <v>213</v>
      </c>
      <c r="N29" s="31">
        <f>M29/3.8-IF($AB29=1,2,0)</f>
        <v>54.05263157894737</v>
      </c>
      <c r="O29" s="32">
        <f t="shared" si="1"/>
        <v>22</v>
      </c>
      <c r="P29" s="30">
        <v>227.5</v>
      </c>
      <c r="Q29" s="31">
        <f>P29/3.8-IF($AB29=1,2,0)</f>
        <v>57.868421052631582</v>
      </c>
      <c r="R29" s="32">
        <f t="shared" si="2"/>
        <v>22</v>
      </c>
      <c r="S29" s="30">
        <v>208</v>
      </c>
      <c r="T29" s="31">
        <f>S29/3.8-IF($AB29=1,2,0)</f>
        <v>52.736842105263158</v>
      </c>
      <c r="U29" s="33">
        <f t="shared" si="3"/>
        <v>22</v>
      </c>
      <c r="V29" s="30">
        <v>199.5</v>
      </c>
      <c r="W29" s="31">
        <f>V29/3.8-IF($AB29=1,2,0)</f>
        <v>50.5</v>
      </c>
      <c r="X29" s="33">
        <f t="shared" si="4"/>
        <v>22</v>
      </c>
      <c r="Y29" s="30">
        <v>212</v>
      </c>
      <c r="Z29" s="31">
        <f>Y29/3.8-IF($AB29=1,2,0)</f>
        <v>53.789473684210527</v>
      </c>
      <c r="AA29" s="33">
        <f t="shared" si="5"/>
        <v>22</v>
      </c>
      <c r="AB29" s="48">
        <v>1</v>
      </c>
      <c r="AC29" s="49"/>
      <c r="AD29" s="36">
        <f t="shared" si="6"/>
        <v>1060</v>
      </c>
      <c r="AE29" s="37">
        <f t="shared" si="7"/>
        <v>53.789000000000001</v>
      </c>
      <c r="AF29" s="50"/>
      <c r="AG29" s="39"/>
      <c r="AH29" s="39"/>
      <c r="AI29" s="39"/>
    </row>
    <row r="30" spans="1:35" s="40" customFormat="1" ht="18.75" customHeight="1">
      <c r="A30" s="62"/>
      <c r="B30" s="63"/>
      <c r="C30" s="64"/>
      <c r="D30" s="65"/>
      <c r="E30" s="66"/>
      <c r="F30" s="66"/>
      <c r="G30" s="67"/>
      <c r="H30" s="68"/>
      <c r="I30" s="69"/>
      <c r="J30" s="70"/>
      <c r="K30" s="70"/>
      <c r="L30" s="70"/>
      <c r="M30" s="71"/>
      <c r="N30" s="72"/>
      <c r="O30" s="73"/>
      <c r="P30" s="71"/>
      <c r="Q30" s="72"/>
      <c r="R30" s="73"/>
      <c r="S30" s="71"/>
      <c r="T30" s="72"/>
      <c r="U30" s="73"/>
      <c r="V30" s="71"/>
      <c r="W30" s="72"/>
      <c r="X30" s="73"/>
      <c r="Y30" s="71"/>
      <c r="Z30" s="72"/>
      <c r="AA30" s="74"/>
      <c r="AB30" s="75"/>
      <c r="AC30" s="75"/>
      <c r="AD30" s="76"/>
      <c r="AE30" s="77"/>
      <c r="AF30" s="78"/>
      <c r="AG30" s="39"/>
      <c r="AH30" s="39"/>
      <c r="AI30" s="39"/>
    </row>
    <row r="31" spans="1:35" ht="18">
      <c r="A31" s="79" t="s">
        <v>156</v>
      </c>
      <c r="B31" s="80"/>
      <c r="C31" s="80"/>
      <c r="D31" s="80"/>
      <c r="E31" s="80"/>
      <c r="F31" s="80"/>
      <c r="G31" s="79" t="s">
        <v>157</v>
      </c>
      <c r="H31" s="80"/>
      <c r="I31" s="80"/>
      <c r="J31" s="81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</sheetData>
  <mergeCells count="23">
    <mergeCell ref="AF6:AF7"/>
    <mergeCell ref="S6:U6"/>
    <mergeCell ref="V6:X6"/>
    <mergeCell ref="Y6:AA6"/>
    <mergeCell ref="AB6:AB7"/>
    <mergeCell ref="AC6:AC7"/>
    <mergeCell ref="AD6:AD7"/>
    <mergeCell ref="A1:AF1"/>
    <mergeCell ref="A2:AF2"/>
    <mergeCell ref="A3:AF3"/>
    <mergeCell ref="A4:AF4"/>
    <mergeCell ref="A6:A7"/>
    <mergeCell ref="B6:B7"/>
    <mergeCell ref="C6:D7"/>
    <mergeCell ref="F6:F7"/>
    <mergeCell ref="G6:G7"/>
    <mergeCell ref="I6:I7"/>
    <mergeCell ref="J6:J7"/>
    <mergeCell ref="K6:K7"/>
    <mergeCell ref="L6:L7"/>
    <mergeCell ref="M6:O6"/>
    <mergeCell ref="P6:R6"/>
    <mergeCell ref="AE6:AE7"/>
  </mergeCells>
  <printOptions horizontalCentered="1"/>
  <pageMargins left="0" right="0" top="0" bottom="0" header="0" footer="0"/>
  <pageSetup paperSize="9" scale="67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AI30"/>
  <sheetViews>
    <sheetView view="pageBreakPreview" topLeftCell="A10" zoomScale="60" workbookViewId="0">
      <selection activeCell="J16" sqref="J16"/>
    </sheetView>
  </sheetViews>
  <sheetFormatPr baseColWidth="10" defaultColWidth="8.83203125" defaultRowHeight="14" x14ac:dyDescent="0"/>
  <cols>
    <col min="1" max="1" width="5.33203125" customWidth="1"/>
    <col min="2" max="2" width="3.6640625" customWidth="1"/>
    <col min="3" max="3" width="9.6640625" customWidth="1"/>
    <col min="4" max="4" width="19.1640625" customWidth="1"/>
    <col min="5" max="5" width="0" hidden="1" customWidth="1"/>
    <col min="6" max="6" width="4.33203125" bestFit="1" customWidth="1"/>
    <col min="7" max="7" width="16.6640625" customWidth="1"/>
    <col min="8" max="8" width="0" hidden="1" customWidth="1"/>
    <col min="9" max="9" width="14.5" customWidth="1"/>
    <col min="10" max="10" width="8.1640625" customWidth="1"/>
    <col min="11" max="11" width="10" customWidth="1"/>
    <col min="12" max="12" width="6.83203125" customWidth="1"/>
    <col min="13" max="13" width="4.83203125" customWidth="1"/>
    <col min="14" max="14" width="7.83203125" customWidth="1"/>
    <col min="15" max="15" width="2.5" customWidth="1"/>
    <col min="16" max="16" width="4.83203125" customWidth="1"/>
    <col min="17" max="17" width="7.83203125" customWidth="1"/>
    <col min="18" max="18" width="2.5" customWidth="1"/>
    <col min="19" max="19" width="4.83203125" customWidth="1"/>
    <col min="20" max="20" width="7.83203125" customWidth="1"/>
    <col min="21" max="21" width="2.5" customWidth="1"/>
    <col min="22" max="22" width="4.83203125" customWidth="1"/>
    <col min="23" max="23" width="7.83203125" customWidth="1"/>
    <col min="24" max="24" width="2.5" customWidth="1"/>
    <col min="25" max="25" width="4.83203125" customWidth="1"/>
    <col min="26" max="26" width="7.83203125" customWidth="1"/>
    <col min="27" max="29" width="2.5" customWidth="1"/>
    <col min="30" max="30" width="6.6640625" customWidth="1"/>
    <col min="31" max="31" width="7.83203125" customWidth="1"/>
    <col min="32" max="32" width="7.33203125" customWidth="1"/>
  </cols>
  <sheetData>
    <row r="1" spans="1:35" s="4" customFormat="1" ht="27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"/>
      <c r="AH1" s="2"/>
      <c r="AI1" s="3"/>
    </row>
    <row r="2" spans="1:35" s="8" customFormat="1" ht="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5"/>
      <c r="AH2" s="6"/>
      <c r="AI2" s="7"/>
    </row>
    <row r="3" spans="1:35" s="3" customFormat="1" ht="33.75" customHeight="1">
      <c r="A3" s="140" t="s">
        <v>158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"/>
      <c r="AH3" s="2"/>
    </row>
    <row r="4" spans="1:35" s="3" customFormat="1" ht="26.25" customHeight="1">
      <c r="A4" s="151" t="s">
        <v>159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5"/>
      <c r="AH4" s="2"/>
    </row>
    <row r="5" spans="1:35" s="14" customFormat="1" ht="18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  <c r="AF5" s="13" t="s">
        <v>160</v>
      </c>
      <c r="AG5" s="1"/>
      <c r="AH5" s="2"/>
      <c r="AI5" s="11"/>
    </row>
    <row r="6" spans="1:35" s="4" customFormat="1" ht="21.75" customHeight="1">
      <c r="A6" s="142" t="s">
        <v>6</v>
      </c>
      <c r="B6" s="143" t="s">
        <v>7</v>
      </c>
      <c r="C6" s="144" t="s">
        <v>8</v>
      </c>
      <c r="D6" s="144"/>
      <c r="E6" s="16"/>
      <c r="F6" s="142" t="s">
        <v>9</v>
      </c>
      <c r="G6" s="144" t="s">
        <v>10</v>
      </c>
      <c r="H6" s="16"/>
      <c r="I6" s="144" t="s">
        <v>11</v>
      </c>
      <c r="J6" s="145" t="s">
        <v>12</v>
      </c>
      <c r="K6" s="143" t="s">
        <v>13</v>
      </c>
      <c r="L6" s="143" t="s">
        <v>14</v>
      </c>
      <c r="M6" s="146" t="s">
        <v>15</v>
      </c>
      <c r="N6" s="146"/>
      <c r="O6" s="146"/>
      <c r="P6" s="146" t="s">
        <v>16</v>
      </c>
      <c r="Q6" s="146"/>
      <c r="R6" s="146"/>
      <c r="S6" s="145" t="s">
        <v>17</v>
      </c>
      <c r="T6" s="145"/>
      <c r="U6" s="145"/>
      <c r="V6" s="146" t="s">
        <v>18</v>
      </c>
      <c r="W6" s="146"/>
      <c r="X6" s="146"/>
      <c r="Y6" s="146" t="s">
        <v>19</v>
      </c>
      <c r="Z6" s="146"/>
      <c r="AA6" s="146"/>
      <c r="AB6" s="150" t="s">
        <v>20</v>
      </c>
      <c r="AC6" s="150" t="s">
        <v>21</v>
      </c>
      <c r="AD6" s="147" t="s">
        <v>22</v>
      </c>
      <c r="AE6" s="147" t="s">
        <v>23</v>
      </c>
      <c r="AF6" s="148" t="s">
        <v>24</v>
      </c>
      <c r="AG6" s="3"/>
      <c r="AH6" s="17"/>
      <c r="AI6" s="3"/>
    </row>
    <row r="7" spans="1:35" s="4" customFormat="1" ht="60.75" customHeight="1">
      <c r="A7" s="142"/>
      <c r="B7" s="143"/>
      <c r="C7" s="144"/>
      <c r="D7" s="144"/>
      <c r="E7" s="16"/>
      <c r="F7" s="142"/>
      <c r="G7" s="144"/>
      <c r="H7" s="16"/>
      <c r="I7" s="144"/>
      <c r="J7" s="145"/>
      <c r="K7" s="143"/>
      <c r="L7" s="143"/>
      <c r="M7" s="18" t="s">
        <v>25</v>
      </c>
      <c r="N7" s="18" t="s">
        <v>26</v>
      </c>
      <c r="O7" s="19" t="s">
        <v>27</v>
      </c>
      <c r="P7" s="18" t="s">
        <v>25</v>
      </c>
      <c r="Q7" s="18" t="s">
        <v>26</v>
      </c>
      <c r="R7" s="19" t="s">
        <v>27</v>
      </c>
      <c r="S7" s="18" t="s">
        <v>25</v>
      </c>
      <c r="T7" s="18" t="s">
        <v>26</v>
      </c>
      <c r="U7" s="19" t="s">
        <v>27</v>
      </c>
      <c r="V7" s="18" t="s">
        <v>25</v>
      </c>
      <c r="W7" s="18" t="s">
        <v>26</v>
      </c>
      <c r="X7" s="19" t="s">
        <v>27</v>
      </c>
      <c r="Y7" s="18" t="s">
        <v>25</v>
      </c>
      <c r="Z7" s="18" t="s">
        <v>26</v>
      </c>
      <c r="AA7" s="19" t="s">
        <v>27</v>
      </c>
      <c r="AB7" s="150"/>
      <c r="AC7" s="150"/>
      <c r="AD7" s="147"/>
      <c r="AE7" s="147"/>
      <c r="AF7" s="149"/>
      <c r="AG7" s="3"/>
      <c r="AH7" s="3"/>
      <c r="AI7" s="3"/>
    </row>
    <row r="8" spans="1:35" s="40" customFormat="1" ht="52.5" customHeight="1">
      <c r="A8" s="20">
        <f t="shared" ref="A8:A28" si="0">RANK(AE8,AE$8:AE$28,0)</f>
        <v>1</v>
      </c>
      <c r="B8" s="21">
        <v>15</v>
      </c>
      <c r="C8" s="23" t="s">
        <v>28</v>
      </c>
      <c r="D8" s="23" t="s">
        <v>29</v>
      </c>
      <c r="E8" s="24">
        <v>10003382</v>
      </c>
      <c r="F8" s="22" t="s">
        <v>30</v>
      </c>
      <c r="G8" s="25" t="s">
        <v>31</v>
      </c>
      <c r="H8" s="26" t="s">
        <v>32</v>
      </c>
      <c r="I8" s="27" t="s">
        <v>33</v>
      </c>
      <c r="J8" s="28" t="s">
        <v>34</v>
      </c>
      <c r="K8" s="28" t="s">
        <v>35</v>
      </c>
      <c r="L8" s="28" t="s">
        <v>36</v>
      </c>
      <c r="M8" s="82">
        <v>268</v>
      </c>
      <c r="N8" s="31">
        <f t="shared" ref="N8:N14" si="1">M8/3.8-IF($AB8=1,2,0)</f>
        <v>70.526315789473685</v>
      </c>
      <c r="O8" s="32">
        <f t="shared" ref="O8:O28" si="2">RANK(N8,N$8:N$28)</f>
        <v>1</v>
      </c>
      <c r="P8" s="82">
        <v>271.5</v>
      </c>
      <c r="Q8" s="31">
        <f t="shared" ref="Q8:Q14" si="3">P8/3.8-IF($AB8=1,2,0)</f>
        <v>71.44736842105263</v>
      </c>
      <c r="R8" s="32">
        <f t="shared" ref="R8:R28" si="4">RANK(Q8,Q$8:Q$28)</f>
        <v>1</v>
      </c>
      <c r="S8" s="82">
        <v>262</v>
      </c>
      <c r="T8" s="31">
        <f t="shared" ref="T8:T14" si="5">S8/3.8-IF($AB8=1,2,0)</f>
        <v>68.94736842105263</v>
      </c>
      <c r="U8" s="33">
        <f t="shared" ref="U8:U28" si="6">RANK(T8,T$8:T$28,0)</f>
        <v>3</v>
      </c>
      <c r="V8" s="82">
        <v>275.5</v>
      </c>
      <c r="W8" s="31">
        <f t="shared" ref="W8:W14" si="7">V8/3.8-IF($AB8=1,2,0)</f>
        <v>72.5</v>
      </c>
      <c r="X8" s="33">
        <f t="shared" ref="X8:X28" si="8">RANK(W8,W$8:W$28,0)</f>
        <v>1</v>
      </c>
      <c r="Y8" s="82">
        <v>277</v>
      </c>
      <c r="Z8" s="31">
        <f t="shared" ref="Z8:Z14" si="9">Y8/3.8-IF($AB8=1,2,0)</f>
        <v>72.89473684210526</v>
      </c>
      <c r="AA8" s="33">
        <f t="shared" ref="AA8:AA28" si="10">RANK(Z8,Z$8:Z$28,0)</f>
        <v>1</v>
      </c>
      <c r="AB8" s="83"/>
      <c r="AC8" s="84"/>
      <c r="AD8" s="36">
        <f t="shared" ref="AD8:AD28" si="11">M8+P8+S8+V8+Y8</f>
        <v>1354</v>
      </c>
      <c r="AE8" s="37">
        <f t="shared" ref="AE8:AE28" si="12">ROUND(((N8+Q8+T8+W8+Z8)/5)-((AC8*2)/5),3)</f>
        <v>71.263000000000005</v>
      </c>
      <c r="AF8" s="38">
        <v>25000</v>
      </c>
      <c r="AG8" s="39"/>
      <c r="AH8" s="39"/>
      <c r="AI8" s="39"/>
    </row>
    <row r="9" spans="1:35" s="40" customFormat="1" ht="52.5" customHeight="1">
      <c r="A9" s="20">
        <f t="shared" si="0"/>
        <v>2</v>
      </c>
      <c r="B9" s="21">
        <v>22</v>
      </c>
      <c r="C9" s="23" t="s">
        <v>37</v>
      </c>
      <c r="D9" s="23" t="s">
        <v>38</v>
      </c>
      <c r="E9" s="24">
        <v>10074519</v>
      </c>
      <c r="F9" s="22" t="s">
        <v>30</v>
      </c>
      <c r="G9" s="25" t="s">
        <v>39</v>
      </c>
      <c r="H9" s="41" t="s">
        <v>40</v>
      </c>
      <c r="I9" s="27" t="s">
        <v>41</v>
      </c>
      <c r="J9" s="42" t="s">
        <v>42</v>
      </c>
      <c r="K9" s="28" t="s">
        <v>43</v>
      </c>
      <c r="L9" s="28" t="s">
        <v>44</v>
      </c>
      <c r="M9" s="82">
        <v>262.5</v>
      </c>
      <c r="N9" s="31">
        <f t="shared" si="1"/>
        <v>69.078947368421055</v>
      </c>
      <c r="O9" s="32">
        <f t="shared" si="2"/>
        <v>3</v>
      </c>
      <c r="P9" s="82">
        <v>268</v>
      </c>
      <c r="Q9" s="31">
        <f t="shared" si="3"/>
        <v>70.526315789473685</v>
      </c>
      <c r="R9" s="32">
        <f t="shared" si="4"/>
        <v>2</v>
      </c>
      <c r="S9" s="82">
        <v>259</v>
      </c>
      <c r="T9" s="31">
        <f t="shared" si="5"/>
        <v>68.15789473684211</v>
      </c>
      <c r="U9" s="33">
        <f t="shared" si="6"/>
        <v>4</v>
      </c>
      <c r="V9" s="82">
        <v>271.5</v>
      </c>
      <c r="W9" s="31">
        <f t="shared" si="7"/>
        <v>71.44736842105263</v>
      </c>
      <c r="X9" s="33">
        <f t="shared" si="8"/>
        <v>2</v>
      </c>
      <c r="Y9" s="82">
        <v>264.5</v>
      </c>
      <c r="Z9" s="31">
        <f t="shared" si="9"/>
        <v>69.60526315789474</v>
      </c>
      <c r="AA9" s="33">
        <f t="shared" si="10"/>
        <v>2</v>
      </c>
      <c r="AB9" s="48"/>
      <c r="AC9" s="49"/>
      <c r="AD9" s="36">
        <f t="shared" si="11"/>
        <v>1325.5</v>
      </c>
      <c r="AE9" s="37">
        <f t="shared" si="12"/>
        <v>69.763000000000005</v>
      </c>
      <c r="AF9" s="38">
        <v>20000</v>
      </c>
      <c r="AG9" s="39"/>
      <c r="AH9" s="39"/>
      <c r="AI9" s="39"/>
    </row>
    <row r="10" spans="1:35" s="40" customFormat="1" ht="52.5" customHeight="1">
      <c r="A10" s="20">
        <f t="shared" si="0"/>
        <v>3</v>
      </c>
      <c r="B10" s="21">
        <v>14</v>
      </c>
      <c r="C10" s="23" t="s">
        <v>45</v>
      </c>
      <c r="D10" s="23" t="s">
        <v>46</v>
      </c>
      <c r="E10" s="41">
        <v>10069290</v>
      </c>
      <c r="F10" s="22" t="s">
        <v>30</v>
      </c>
      <c r="G10" s="25" t="s">
        <v>47</v>
      </c>
      <c r="H10" s="41" t="s">
        <v>48</v>
      </c>
      <c r="I10" s="27" t="s">
        <v>49</v>
      </c>
      <c r="J10" s="28" t="s">
        <v>50</v>
      </c>
      <c r="K10" s="28" t="s">
        <v>35</v>
      </c>
      <c r="L10" s="28" t="s">
        <v>51</v>
      </c>
      <c r="M10" s="82">
        <v>267.5</v>
      </c>
      <c r="N10" s="31">
        <f t="shared" si="1"/>
        <v>70.39473684210526</v>
      </c>
      <c r="O10" s="32">
        <f t="shared" si="2"/>
        <v>2</v>
      </c>
      <c r="P10" s="82">
        <v>256</v>
      </c>
      <c r="Q10" s="31">
        <f t="shared" si="3"/>
        <v>67.368421052631575</v>
      </c>
      <c r="R10" s="32">
        <f t="shared" si="4"/>
        <v>5</v>
      </c>
      <c r="S10" s="82">
        <v>267.5</v>
      </c>
      <c r="T10" s="31">
        <f t="shared" si="5"/>
        <v>70.39473684210526</v>
      </c>
      <c r="U10" s="33">
        <f t="shared" si="6"/>
        <v>2</v>
      </c>
      <c r="V10" s="82">
        <v>261.5</v>
      </c>
      <c r="W10" s="31">
        <f t="shared" si="7"/>
        <v>68.81578947368422</v>
      </c>
      <c r="X10" s="33">
        <f t="shared" si="8"/>
        <v>4</v>
      </c>
      <c r="Y10" s="82">
        <v>249.5</v>
      </c>
      <c r="Z10" s="31">
        <f t="shared" si="9"/>
        <v>65.65789473684211</v>
      </c>
      <c r="AA10" s="33">
        <f t="shared" si="10"/>
        <v>5</v>
      </c>
      <c r="AB10" s="48"/>
      <c r="AC10" s="49"/>
      <c r="AD10" s="36">
        <f t="shared" si="11"/>
        <v>1302</v>
      </c>
      <c r="AE10" s="37">
        <f t="shared" si="12"/>
        <v>68.525999999999996</v>
      </c>
      <c r="AF10" s="38">
        <v>15000</v>
      </c>
      <c r="AG10" s="39"/>
      <c r="AH10" s="39"/>
      <c r="AI10" s="39"/>
    </row>
    <row r="11" spans="1:35" s="40" customFormat="1" ht="52.5" customHeight="1">
      <c r="A11" s="20">
        <f t="shared" si="0"/>
        <v>4</v>
      </c>
      <c r="B11" s="21">
        <v>2</v>
      </c>
      <c r="C11" s="23" t="s">
        <v>74</v>
      </c>
      <c r="D11" s="23" t="s">
        <v>75</v>
      </c>
      <c r="E11" s="24">
        <v>10012062</v>
      </c>
      <c r="F11" s="22" t="s">
        <v>30</v>
      </c>
      <c r="G11" s="25" t="s">
        <v>76</v>
      </c>
      <c r="H11" s="41" t="s">
        <v>77</v>
      </c>
      <c r="I11" s="27" t="s">
        <v>78</v>
      </c>
      <c r="J11" s="28" t="s">
        <v>72</v>
      </c>
      <c r="K11" s="28" t="s">
        <v>35</v>
      </c>
      <c r="L11" s="28" t="s">
        <v>79</v>
      </c>
      <c r="M11" s="82">
        <v>259.5</v>
      </c>
      <c r="N11" s="31">
        <f t="shared" si="1"/>
        <v>68.289473684210535</v>
      </c>
      <c r="O11" s="32">
        <f t="shared" si="2"/>
        <v>4</v>
      </c>
      <c r="P11" s="82">
        <v>261.5</v>
      </c>
      <c r="Q11" s="31">
        <f t="shared" si="3"/>
        <v>68.81578947368422</v>
      </c>
      <c r="R11" s="32">
        <f t="shared" si="4"/>
        <v>3</v>
      </c>
      <c r="S11" s="82">
        <v>269</v>
      </c>
      <c r="T11" s="31">
        <f t="shared" si="5"/>
        <v>70.789473684210535</v>
      </c>
      <c r="U11" s="33">
        <f t="shared" si="6"/>
        <v>1</v>
      </c>
      <c r="V11" s="82">
        <v>250.5</v>
      </c>
      <c r="W11" s="31">
        <f t="shared" si="7"/>
        <v>65.921052631578945</v>
      </c>
      <c r="X11" s="33">
        <f t="shared" si="8"/>
        <v>5</v>
      </c>
      <c r="Y11" s="82">
        <v>232</v>
      </c>
      <c r="Z11" s="31">
        <f t="shared" si="9"/>
        <v>61.05263157894737</v>
      </c>
      <c r="AA11" s="33">
        <f t="shared" si="10"/>
        <v>14</v>
      </c>
      <c r="AB11" s="48"/>
      <c r="AC11" s="49"/>
      <c r="AD11" s="36">
        <f t="shared" si="11"/>
        <v>1272.5</v>
      </c>
      <c r="AE11" s="37">
        <f t="shared" si="12"/>
        <v>66.974000000000004</v>
      </c>
      <c r="AF11" s="38">
        <v>10000</v>
      </c>
      <c r="AG11" s="39"/>
      <c r="AH11" s="39"/>
      <c r="AI11" s="39"/>
    </row>
    <row r="12" spans="1:35" s="40" customFormat="1" ht="52.5" customHeight="1">
      <c r="A12" s="20">
        <f t="shared" si="0"/>
        <v>5</v>
      </c>
      <c r="B12" s="21">
        <v>9</v>
      </c>
      <c r="C12" s="23" t="s">
        <v>37</v>
      </c>
      <c r="D12" s="23" t="s">
        <v>52</v>
      </c>
      <c r="E12" s="24">
        <v>10038484</v>
      </c>
      <c r="F12" s="22" t="s">
        <v>30</v>
      </c>
      <c r="G12" s="56" t="s">
        <v>53</v>
      </c>
      <c r="H12" s="41" t="s">
        <v>54</v>
      </c>
      <c r="I12" s="27" t="s">
        <v>55</v>
      </c>
      <c r="J12" s="28" t="s">
        <v>56</v>
      </c>
      <c r="K12" s="28" t="s">
        <v>35</v>
      </c>
      <c r="L12" s="28" t="s">
        <v>57</v>
      </c>
      <c r="M12" s="82">
        <v>255.5</v>
      </c>
      <c r="N12" s="31">
        <f t="shared" si="1"/>
        <v>67.236842105263165</v>
      </c>
      <c r="O12" s="32">
        <f t="shared" si="2"/>
        <v>5</v>
      </c>
      <c r="P12" s="82">
        <v>246</v>
      </c>
      <c r="Q12" s="31">
        <f t="shared" si="3"/>
        <v>64.736842105263165</v>
      </c>
      <c r="R12" s="32">
        <f t="shared" si="4"/>
        <v>9</v>
      </c>
      <c r="S12" s="82">
        <v>246</v>
      </c>
      <c r="T12" s="31">
        <f t="shared" si="5"/>
        <v>64.736842105263165</v>
      </c>
      <c r="U12" s="33">
        <f t="shared" si="6"/>
        <v>9</v>
      </c>
      <c r="V12" s="82">
        <v>264.5</v>
      </c>
      <c r="W12" s="31">
        <f t="shared" si="7"/>
        <v>69.60526315789474</v>
      </c>
      <c r="X12" s="33">
        <f t="shared" si="8"/>
        <v>3</v>
      </c>
      <c r="Y12" s="82">
        <v>246.5</v>
      </c>
      <c r="Z12" s="31">
        <f t="shared" si="9"/>
        <v>64.868421052631575</v>
      </c>
      <c r="AA12" s="33">
        <f t="shared" si="10"/>
        <v>6</v>
      </c>
      <c r="AB12" s="48"/>
      <c r="AC12" s="49"/>
      <c r="AD12" s="36">
        <f t="shared" si="11"/>
        <v>1258.5</v>
      </c>
      <c r="AE12" s="37">
        <f t="shared" si="12"/>
        <v>66.236999999999995</v>
      </c>
      <c r="AF12" s="38">
        <v>5000</v>
      </c>
      <c r="AG12" s="39"/>
      <c r="AH12" s="39"/>
      <c r="AI12" s="39"/>
    </row>
    <row r="13" spans="1:35" s="40" customFormat="1" ht="52.5" customHeight="1">
      <c r="A13" s="20">
        <f t="shared" si="0"/>
        <v>6</v>
      </c>
      <c r="B13" s="21">
        <v>6</v>
      </c>
      <c r="C13" s="23" t="s">
        <v>67</v>
      </c>
      <c r="D13" s="23" t="s">
        <v>68</v>
      </c>
      <c r="E13" s="51">
        <v>10095365</v>
      </c>
      <c r="F13" s="22" t="s">
        <v>30</v>
      </c>
      <c r="G13" s="25" t="s">
        <v>69</v>
      </c>
      <c r="H13" s="52" t="s">
        <v>70</v>
      </c>
      <c r="I13" s="27" t="s">
        <v>71</v>
      </c>
      <c r="J13" s="28" t="s">
        <v>72</v>
      </c>
      <c r="K13" s="28" t="s">
        <v>35</v>
      </c>
      <c r="L13" s="28" t="s">
        <v>73</v>
      </c>
      <c r="M13" s="82">
        <v>248</v>
      </c>
      <c r="N13" s="31">
        <f t="shared" si="1"/>
        <v>65.26315789473685</v>
      </c>
      <c r="O13" s="32">
        <f t="shared" si="2"/>
        <v>8</v>
      </c>
      <c r="P13" s="82">
        <v>250</v>
      </c>
      <c r="Q13" s="31">
        <f t="shared" si="3"/>
        <v>65.789473684210535</v>
      </c>
      <c r="R13" s="32">
        <f t="shared" si="4"/>
        <v>6</v>
      </c>
      <c r="S13" s="82">
        <v>255</v>
      </c>
      <c r="T13" s="31">
        <f t="shared" si="5"/>
        <v>67.10526315789474</v>
      </c>
      <c r="U13" s="33">
        <f t="shared" si="6"/>
        <v>6</v>
      </c>
      <c r="V13" s="82">
        <v>241</v>
      </c>
      <c r="W13" s="31">
        <f t="shared" si="7"/>
        <v>63.421052631578952</v>
      </c>
      <c r="X13" s="33">
        <f t="shared" si="8"/>
        <v>11</v>
      </c>
      <c r="Y13" s="82">
        <v>251</v>
      </c>
      <c r="Z13" s="31">
        <f t="shared" si="9"/>
        <v>66.05263157894737</v>
      </c>
      <c r="AA13" s="33">
        <f t="shared" si="10"/>
        <v>3</v>
      </c>
      <c r="AB13" s="48"/>
      <c r="AC13" s="49"/>
      <c r="AD13" s="36">
        <f t="shared" si="11"/>
        <v>1245</v>
      </c>
      <c r="AE13" s="37">
        <f t="shared" si="12"/>
        <v>65.525999999999996</v>
      </c>
      <c r="AF13" s="50"/>
      <c r="AG13" s="39"/>
      <c r="AH13" s="39"/>
      <c r="AI13" s="39"/>
    </row>
    <row r="14" spans="1:35" s="40" customFormat="1" ht="52.5" customHeight="1">
      <c r="A14" s="20">
        <f t="shared" si="0"/>
        <v>6</v>
      </c>
      <c r="B14" s="21">
        <v>20</v>
      </c>
      <c r="C14" s="23" t="s">
        <v>98</v>
      </c>
      <c r="D14" s="23" t="s">
        <v>99</v>
      </c>
      <c r="E14" s="24">
        <v>10095936</v>
      </c>
      <c r="F14" s="22" t="s">
        <v>30</v>
      </c>
      <c r="G14" s="25" t="s">
        <v>100</v>
      </c>
      <c r="H14" s="41" t="s">
        <v>101</v>
      </c>
      <c r="I14" s="27" t="s">
        <v>102</v>
      </c>
      <c r="J14" s="28" t="s">
        <v>34</v>
      </c>
      <c r="K14" s="28" t="s">
        <v>35</v>
      </c>
      <c r="L14" s="28" t="s">
        <v>103</v>
      </c>
      <c r="M14" s="82">
        <v>253</v>
      </c>
      <c r="N14" s="31">
        <f t="shared" si="1"/>
        <v>66.578947368421055</v>
      </c>
      <c r="O14" s="32">
        <f t="shared" si="2"/>
        <v>6</v>
      </c>
      <c r="P14" s="82">
        <v>256.5</v>
      </c>
      <c r="Q14" s="31">
        <f t="shared" si="3"/>
        <v>67.5</v>
      </c>
      <c r="R14" s="32">
        <f t="shared" si="4"/>
        <v>4</v>
      </c>
      <c r="S14" s="82">
        <v>243</v>
      </c>
      <c r="T14" s="31">
        <f t="shared" si="5"/>
        <v>63.947368421052637</v>
      </c>
      <c r="U14" s="33">
        <f t="shared" si="6"/>
        <v>11</v>
      </c>
      <c r="V14" s="82">
        <v>242</v>
      </c>
      <c r="W14" s="31">
        <f t="shared" si="7"/>
        <v>63.684210526315795</v>
      </c>
      <c r="X14" s="33">
        <f t="shared" si="8"/>
        <v>10</v>
      </c>
      <c r="Y14" s="82">
        <v>250.5</v>
      </c>
      <c r="Z14" s="31">
        <f t="shared" si="9"/>
        <v>65.921052631578945</v>
      </c>
      <c r="AA14" s="33">
        <f t="shared" si="10"/>
        <v>4</v>
      </c>
      <c r="AB14" s="48"/>
      <c r="AC14" s="49"/>
      <c r="AD14" s="36">
        <f t="shared" si="11"/>
        <v>1245</v>
      </c>
      <c r="AE14" s="37">
        <f t="shared" si="12"/>
        <v>65.525999999999996</v>
      </c>
      <c r="AF14" s="38"/>
      <c r="AG14" s="39"/>
      <c r="AH14" s="39"/>
      <c r="AI14" s="39"/>
    </row>
    <row r="15" spans="1:35" s="40" customFormat="1" ht="52.5" customHeight="1">
      <c r="A15" s="20">
        <f t="shared" si="0"/>
        <v>8</v>
      </c>
      <c r="B15" s="21">
        <v>8</v>
      </c>
      <c r="C15" s="23" t="s">
        <v>37</v>
      </c>
      <c r="D15" s="23" t="s">
        <v>52</v>
      </c>
      <c r="E15" s="24">
        <v>10038484</v>
      </c>
      <c r="F15" s="22" t="s">
        <v>30</v>
      </c>
      <c r="G15" s="25" t="s">
        <v>58</v>
      </c>
      <c r="H15" s="41" t="s">
        <v>59</v>
      </c>
      <c r="I15" s="27" t="s">
        <v>60</v>
      </c>
      <c r="J15" s="28" t="s">
        <v>34</v>
      </c>
      <c r="K15" s="28" t="s">
        <v>35</v>
      </c>
      <c r="L15" s="28" t="s">
        <v>51</v>
      </c>
      <c r="M15" s="82">
        <v>243.5</v>
      </c>
      <c r="N15" s="31">
        <f>M15/3.8-IF($P15=1,2,0)</f>
        <v>64.078947368421055</v>
      </c>
      <c r="O15" s="32">
        <f t="shared" si="2"/>
        <v>12</v>
      </c>
      <c r="P15" s="82">
        <v>246</v>
      </c>
      <c r="Q15" s="31">
        <f>P15/3.8-IF($P15=1,2,0)</f>
        <v>64.736842105263165</v>
      </c>
      <c r="R15" s="32">
        <f t="shared" si="4"/>
        <v>9</v>
      </c>
      <c r="S15" s="82">
        <v>255.5</v>
      </c>
      <c r="T15" s="31">
        <f>S15/3.8-IF($P15=1,2,0)</f>
        <v>67.236842105263165</v>
      </c>
      <c r="U15" s="33">
        <f t="shared" si="6"/>
        <v>5</v>
      </c>
      <c r="V15" s="82">
        <v>242.5</v>
      </c>
      <c r="W15" s="31">
        <f>V15/3.8-IF($P15=1,2,0)</f>
        <v>63.815789473684212</v>
      </c>
      <c r="X15" s="33">
        <f t="shared" si="8"/>
        <v>9</v>
      </c>
      <c r="Y15" s="82">
        <v>245</v>
      </c>
      <c r="Z15" s="31">
        <f>Y15/3.8-IF($P15=1,2,0)</f>
        <v>64.473684210526315</v>
      </c>
      <c r="AA15" s="33">
        <f t="shared" si="10"/>
        <v>9</v>
      </c>
      <c r="AB15" s="48"/>
      <c r="AC15" s="49"/>
      <c r="AD15" s="36">
        <f t="shared" si="11"/>
        <v>1232.5</v>
      </c>
      <c r="AE15" s="37">
        <f t="shared" si="12"/>
        <v>64.867999999999995</v>
      </c>
      <c r="AF15" s="38"/>
      <c r="AG15" s="39"/>
      <c r="AH15" s="39"/>
      <c r="AI15" s="39"/>
    </row>
    <row r="16" spans="1:35" s="40" customFormat="1" ht="52.5" customHeight="1">
      <c r="A16" s="20">
        <f t="shared" si="0"/>
        <v>8</v>
      </c>
      <c r="B16" s="21">
        <v>3</v>
      </c>
      <c r="C16" s="23" t="s">
        <v>45</v>
      </c>
      <c r="D16" s="23" t="s">
        <v>86</v>
      </c>
      <c r="E16" s="24">
        <v>10029501</v>
      </c>
      <c r="F16" s="22" t="s">
        <v>30</v>
      </c>
      <c r="G16" s="25" t="s">
        <v>111</v>
      </c>
      <c r="H16" s="41" t="s">
        <v>112</v>
      </c>
      <c r="I16" s="27" t="s">
        <v>113</v>
      </c>
      <c r="J16" s="28" t="s">
        <v>114</v>
      </c>
      <c r="K16" s="28" t="s">
        <v>115</v>
      </c>
      <c r="L16" s="28" t="s">
        <v>97</v>
      </c>
      <c r="M16" s="82">
        <v>246</v>
      </c>
      <c r="N16" s="31">
        <f>M16/3.8-IF($AB16=1,2,0)</f>
        <v>64.736842105263165</v>
      </c>
      <c r="O16" s="32">
        <f t="shared" si="2"/>
        <v>9</v>
      </c>
      <c r="P16" s="82">
        <v>247</v>
      </c>
      <c r="Q16" s="31">
        <f>P16/3.8-IF($AB16=1,2,0)</f>
        <v>65</v>
      </c>
      <c r="R16" s="32">
        <f t="shared" si="4"/>
        <v>8</v>
      </c>
      <c r="S16" s="82">
        <v>247</v>
      </c>
      <c r="T16" s="31">
        <f>S16/3.8-IF($AB16=1,2,0)</f>
        <v>65</v>
      </c>
      <c r="U16" s="33">
        <f t="shared" si="6"/>
        <v>8</v>
      </c>
      <c r="V16" s="82">
        <v>247</v>
      </c>
      <c r="W16" s="31">
        <f>V16/3.8-IF($AB16=1,2,0)</f>
        <v>65</v>
      </c>
      <c r="X16" s="33">
        <f t="shared" si="8"/>
        <v>8</v>
      </c>
      <c r="Y16" s="82">
        <v>245.5</v>
      </c>
      <c r="Z16" s="31">
        <f>Y16/3.8-IF($AB16=1,2,0)</f>
        <v>64.60526315789474</v>
      </c>
      <c r="AA16" s="33">
        <f t="shared" si="10"/>
        <v>7</v>
      </c>
      <c r="AB16" s="48"/>
      <c r="AC16" s="49"/>
      <c r="AD16" s="36">
        <f t="shared" si="11"/>
        <v>1232.5</v>
      </c>
      <c r="AE16" s="37">
        <f t="shared" si="12"/>
        <v>64.867999999999995</v>
      </c>
      <c r="AF16" s="50"/>
      <c r="AG16" s="39"/>
      <c r="AH16" s="39"/>
      <c r="AI16" s="39"/>
    </row>
    <row r="17" spans="1:35" s="40" customFormat="1" ht="52.5" customHeight="1">
      <c r="A17" s="20">
        <f t="shared" si="0"/>
        <v>10</v>
      </c>
      <c r="B17" s="21">
        <v>7</v>
      </c>
      <c r="C17" s="23" t="s">
        <v>80</v>
      </c>
      <c r="D17" s="23" t="s">
        <v>81</v>
      </c>
      <c r="E17" s="24">
        <v>10029025</v>
      </c>
      <c r="F17" s="22" t="s">
        <v>30</v>
      </c>
      <c r="G17" s="25" t="s">
        <v>82</v>
      </c>
      <c r="H17" s="41" t="s">
        <v>83</v>
      </c>
      <c r="I17" s="27" t="s">
        <v>84</v>
      </c>
      <c r="J17" s="28" t="s">
        <v>85</v>
      </c>
      <c r="K17" s="28" t="s">
        <v>35</v>
      </c>
      <c r="L17" s="28" t="s">
        <v>66</v>
      </c>
      <c r="M17" s="82">
        <v>246</v>
      </c>
      <c r="N17" s="31">
        <f>M17/3.8-IF($P17=1,2,0)</f>
        <v>64.736842105263165</v>
      </c>
      <c r="O17" s="32">
        <f t="shared" si="2"/>
        <v>9</v>
      </c>
      <c r="P17" s="82">
        <v>244.5</v>
      </c>
      <c r="Q17" s="31">
        <f>P17/3.8-IF($P17=1,2,0)</f>
        <v>64.342105263157904</v>
      </c>
      <c r="R17" s="32">
        <f t="shared" si="4"/>
        <v>11</v>
      </c>
      <c r="S17" s="82">
        <v>247.5</v>
      </c>
      <c r="T17" s="31">
        <f>S17/3.8-IF($P17=1,2,0)</f>
        <v>65.131578947368425</v>
      </c>
      <c r="U17" s="33">
        <f t="shared" si="6"/>
        <v>7</v>
      </c>
      <c r="V17" s="82">
        <v>250.5</v>
      </c>
      <c r="W17" s="31">
        <f>V17/3.8-IF($P17=1,2,0)</f>
        <v>65.921052631578945</v>
      </c>
      <c r="X17" s="33">
        <f t="shared" si="8"/>
        <v>5</v>
      </c>
      <c r="Y17" s="82">
        <v>236</v>
      </c>
      <c r="Z17" s="31">
        <f>Y17/3.8-IF($P17=1,2,0)</f>
        <v>62.10526315789474</v>
      </c>
      <c r="AA17" s="33">
        <f t="shared" si="10"/>
        <v>12</v>
      </c>
      <c r="AB17" s="48"/>
      <c r="AC17" s="49"/>
      <c r="AD17" s="36">
        <f t="shared" si="11"/>
        <v>1224.5</v>
      </c>
      <c r="AE17" s="37">
        <f t="shared" si="12"/>
        <v>64.447000000000003</v>
      </c>
      <c r="AF17" s="38"/>
      <c r="AG17" s="39"/>
      <c r="AH17" s="39"/>
      <c r="AI17" s="39"/>
    </row>
    <row r="18" spans="1:35" s="40" customFormat="1" ht="52.5" customHeight="1">
      <c r="A18" s="20">
        <f t="shared" si="0"/>
        <v>11</v>
      </c>
      <c r="B18" s="21">
        <v>1</v>
      </c>
      <c r="C18" s="23" t="s">
        <v>61</v>
      </c>
      <c r="D18" s="23" t="s">
        <v>62</v>
      </c>
      <c r="E18" s="41">
        <v>10071614</v>
      </c>
      <c r="F18" s="22" t="s">
        <v>30</v>
      </c>
      <c r="G18" s="25" t="s">
        <v>63</v>
      </c>
      <c r="H18" s="41" t="s">
        <v>64</v>
      </c>
      <c r="I18" s="27" t="s">
        <v>65</v>
      </c>
      <c r="J18" s="28" t="s">
        <v>56</v>
      </c>
      <c r="K18" s="28" t="s">
        <v>35</v>
      </c>
      <c r="L18" s="28" t="s">
        <v>66</v>
      </c>
      <c r="M18" s="82">
        <v>249</v>
      </c>
      <c r="N18" s="31">
        <f>M18/3.8-IF($AB18=1,2,0)</f>
        <v>65.526315789473685</v>
      </c>
      <c r="O18" s="32">
        <f t="shared" si="2"/>
        <v>7</v>
      </c>
      <c r="P18" s="82">
        <v>243.5</v>
      </c>
      <c r="Q18" s="31">
        <f>P18/3.8-IF($AB18=1,2,0)</f>
        <v>64.078947368421055</v>
      </c>
      <c r="R18" s="32">
        <f t="shared" si="4"/>
        <v>12</v>
      </c>
      <c r="S18" s="82">
        <v>245.5</v>
      </c>
      <c r="T18" s="31">
        <f>S18/3.8-IF($AB18=1,2,0)</f>
        <v>64.60526315789474</v>
      </c>
      <c r="U18" s="33">
        <f t="shared" si="6"/>
        <v>10</v>
      </c>
      <c r="V18" s="82">
        <v>239</v>
      </c>
      <c r="W18" s="31">
        <f>V18/3.8-IF($AB18=1,2,0)</f>
        <v>62.894736842105267</v>
      </c>
      <c r="X18" s="33">
        <f t="shared" si="8"/>
        <v>12</v>
      </c>
      <c r="Y18" s="82">
        <v>244.5</v>
      </c>
      <c r="Z18" s="31">
        <f>Y18/3.8-IF($AB18=1,2,0)</f>
        <v>64.342105263157904</v>
      </c>
      <c r="AA18" s="33">
        <f t="shared" si="10"/>
        <v>10</v>
      </c>
      <c r="AB18" s="48"/>
      <c r="AC18" s="49"/>
      <c r="AD18" s="36">
        <f t="shared" si="11"/>
        <v>1221.5</v>
      </c>
      <c r="AE18" s="37">
        <f t="shared" si="12"/>
        <v>64.289000000000001</v>
      </c>
      <c r="AF18" s="50"/>
      <c r="AG18" s="39"/>
      <c r="AH18" s="39"/>
      <c r="AI18" s="39"/>
    </row>
    <row r="19" spans="1:35" s="40" customFormat="1" ht="52.5" customHeight="1">
      <c r="A19" s="20">
        <f t="shared" si="0"/>
        <v>12</v>
      </c>
      <c r="B19" s="21">
        <v>18</v>
      </c>
      <c r="C19" s="23" t="s">
        <v>37</v>
      </c>
      <c r="D19" s="23" t="s">
        <v>91</v>
      </c>
      <c r="E19" s="24">
        <v>10116096</v>
      </c>
      <c r="F19" s="22" t="s">
        <v>30</v>
      </c>
      <c r="G19" s="25" t="s">
        <v>92</v>
      </c>
      <c r="H19" s="41" t="s">
        <v>93</v>
      </c>
      <c r="I19" s="27" t="s">
        <v>94</v>
      </c>
      <c r="J19" s="28" t="s">
        <v>95</v>
      </c>
      <c r="K19" s="28" t="s">
        <v>96</v>
      </c>
      <c r="L19" s="28" t="s">
        <v>97</v>
      </c>
      <c r="M19" s="82">
        <v>244.5</v>
      </c>
      <c r="N19" s="31">
        <f>M19/3.8-IF($AB19=1,2,0)</f>
        <v>64.342105263157904</v>
      </c>
      <c r="O19" s="32">
        <f t="shared" si="2"/>
        <v>11</v>
      </c>
      <c r="P19" s="82">
        <v>243</v>
      </c>
      <c r="Q19" s="31">
        <f>P19/3.8-IF($AB19=1,2,0)</f>
        <v>63.947368421052637</v>
      </c>
      <c r="R19" s="32">
        <f t="shared" si="4"/>
        <v>13</v>
      </c>
      <c r="S19" s="82">
        <v>241</v>
      </c>
      <c r="T19" s="31">
        <f>S19/3.8-IF($AB19=1,2,0)</f>
        <v>63.421052631578952</v>
      </c>
      <c r="U19" s="33">
        <f t="shared" si="6"/>
        <v>12</v>
      </c>
      <c r="V19" s="82">
        <v>236</v>
      </c>
      <c r="W19" s="31">
        <f>V19/3.8-IF($AB19=1,2,0)</f>
        <v>62.10526315789474</v>
      </c>
      <c r="X19" s="33">
        <f t="shared" si="8"/>
        <v>15</v>
      </c>
      <c r="Y19" s="82">
        <v>243</v>
      </c>
      <c r="Z19" s="31">
        <f>Y19/3.8-IF($AB19=1,2,0)</f>
        <v>63.947368421052637</v>
      </c>
      <c r="AA19" s="33">
        <f t="shared" si="10"/>
        <v>11</v>
      </c>
      <c r="AB19" s="48"/>
      <c r="AC19" s="49"/>
      <c r="AD19" s="36">
        <f t="shared" si="11"/>
        <v>1207.5</v>
      </c>
      <c r="AE19" s="37">
        <f t="shared" si="12"/>
        <v>63.552999999999997</v>
      </c>
      <c r="AF19" s="50"/>
      <c r="AG19" s="39"/>
      <c r="AH19" s="39"/>
      <c r="AI19" s="39"/>
    </row>
    <row r="20" spans="1:35" s="40" customFormat="1" ht="52.5" customHeight="1">
      <c r="A20" s="20">
        <f t="shared" si="0"/>
        <v>13</v>
      </c>
      <c r="B20" s="21">
        <v>23</v>
      </c>
      <c r="C20" s="23" t="s">
        <v>128</v>
      </c>
      <c r="D20" s="23" t="s">
        <v>129</v>
      </c>
      <c r="E20" s="24">
        <v>10137000</v>
      </c>
      <c r="F20" s="22" t="s">
        <v>30</v>
      </c>
      <c r="G20" s="25" t="s">
        <v>130</v>
      </c>
      <c r="H20" s="41" t="s">
        <v>131</v>
      </c>
      <c r="I20" s="27" t="s">
        <v>132</v>
      </c>
      <c r="J20" s="28" t="s">
        <v>114</v>
      </c>
      <c r="K20" s="28" t="s">
        <v>115</v>
      </c>
      <c r="L20" s="28" t="s">
        <v>66</v>
      </c>
      <c r="M20" s="82">
        <v>238</v>
      </c>
      <c r="N20" s="31">
        <f>M20/3.8-IF($AB20=1,2,0)</f>
        <v>62.631578947368425</v>
      </c>
      <c r="O20" s="32">
        <f t="shared" si="2"/>
        <v>13</v>
      </c>
      <c r="P20" s="82">
        <v>249</v>
      </c>
      <c r="Q20" s="31">
        <f>P20/3.8-IF($AB20=1,2,0)</f>
        <v>65.526315789473685</v>
      </c>
      <c r="R20" s="32">
        <f t="shared" si="4"/>
        <v>7</v>
      </c>
      <c r="S20" s="82">
        <v>231</v>
      </c>
      <c r="T20" s="31">
        <f>S20/3.8-IF($AB20=1,2,0)</f>
        <v>60.789473684210527</v>
      </c>
      <c r="U20" s="33">
        <f t="shared" si="6"/>
        <v>15</v>
      </c>
      <c r="V20" s="82">
        <v>249.5</v>
      </c>
      <c r="W20" s="31">
        <f>V20/3.8-IF($AB20=1,2,0)</f>
        <v>65.65789473684211</v>
      </c>
      <c r="X20" s="33">
        <f t="shared" si="8"/>
        <v>7</v>
      </c>
      <c r="Y20" s="82">
        <v>225.5</v>
      </c>
      <c r="Z20" s="31">
        <f>Y20/3.8-IF($AB20=1,2,0)</f>
        <v>59.342105263157897</v>
      </c>
      <c r="AA20" s="33">
        <f t="shared" si="10"/>
        <v>19</v>
      </c>
      <c r="AB20" s="48"/>
      <c r="AC20" s="49"/>
      <c r="AD20" s="36">
        <f t="shared" si="11"/>
        <v>1193</v>
      </c>
      <c r="AE20" s="37">
        <f t="shared" si="12"/>
        <v>62.789000000000001</v>
      </c>
      <c r="AF20" s="50"/>
      <c r="AG20" s="39"/>
      <c r="AH20" s="39"/>
      <c r="AI20" s="39"/>
    </row>
    <row r="21" spans="1:35" s="40" customFormat="1" ht="52.5" customHeight="1">
      <c r="A21" s="20">
        <f t="shared" si="0"/>
        <v>14</v>
      </c>
      <c r="B21" s="21">
        <v>4</v>
      </c>
      <c r="C21" s="23" t="s">
        <v>45</v>
      </c>
      <c r="D21" s="23" t="s">
        <v>86</v>
      </c>
      <c r="E21" s="24">
        <v>10029501</v>
      </c>
      <c r="F21" s="22" t="s">
        <v>30</v>
      </c>
      <c r="G21" s="25" t="s">
        <v>87</v>
      </c>
      <c r="H21" s="41" t="s">
        <v>88</v>
      </c>
      <c r="I21" s="27" t="s">
        <v>89</v>
      </c>
      <c r="J21" s="28" t="s">
        <v>50</v>
      </c>
      <c r="K21" s="28" t="s">
        <v>35</v>
      </c>
      <c r="L21" s="28" t="s">
        <v>90</v>
      </c>
      <c r="M21" s="82">
        <v>232</v>
      </c>
      <c r="N21" s="31">
        <f>M21/3.8-IF($AB21=1,2,0)</f>
        <v>61.05263157894737</v>
      </c>
      <c r="O21" s="32">
        <f t="shared" si="2"/>
        <v>14</v>
      </c>
      <c r="P21" s="82">
        <v>241</v>
      </c>
      <c r="Q21" s="31">
        <f>P21/3.8-IF($AB21=1,2,0)</f>
        <v>63.421052631578952</v>
      </c>
      <c r="R21" s="32">
        <f t="shared" si="4"/>
        <v>15</v>
      </c>
      <c r="S21" s="82">
        <v>233</v>
      </c>
      <c r="T21" s="31">
        <f>S21/3.8-IF($AB21=1,2,0)</f>
        <v>61.315789473684212</v>
      </c>
      <c r="U21" s="33">
        <f t="shared" si="6"/>
        <v>14</v>
      </c>
      <c r="V21" s="82">
        <v>230.5</v>
      </c>
      <c r="W21" s="31">
        <f>V21/3.8-IF($AB21=1,2,0)</f>
        <v>60.65789473684211</v>
      </c>
      <c r="X21" s="33">
        <f t="shared" si="8"/>
        <v>18</v>
      </c>
      <c r="Y21" s="82">
        <v>245.5</v>
      </c>
      <c r="Z21" s="31">
        <f>Y21/3.8-IF($AB21=1,2,0)</f>
        <v>64.60526315789474</v>
      </c>
      <c r="AA21" s="33">
        <f t="shared" si="10"/>
        <v>7</v>
      </c>
      <c r="AB21" s="48"/>
      <c r="AC21" s="49"/>
      <c r="AD21" s="36">
        <f t="shared" si="11"/>
        <v>1182</v>
      </c>
      <c r="AE21" s="37">
        <f t="shared" si="12"/>
        <v>62.210999999999999</v>
      </c>
      <c r="AF21" s="50"/>
      <c r="AG21" s="39"/>
      <c r="AH21" s="39"/>
      <c r="AI21" s="39"/>
    </row>
    <row r="22" spans="1:35" s="40" customFormat="1" ht="52.5" customHeight="1">
      <c r="A22" s="20">
        <f t="shared" si="0"/>
        <v>15</v>
      </c>
      <c r="B22" s="21">
        <v>21</v>
      </c>
      <c r="C22" s="23" t="s">
        <v>98</v>
      </c>
      <c r="D22" s="23" t="s">
        <v>99</v>
      </c>
      <c r="E22" s="24">
        <v>10095936</v>
      </c>
      <c r="F22" s="22" t="s">
        <v>30</v>
      </c>
      <c r="G22" s="25" t="s">
        <v>133</v>
      </c>
      <c r="H22" s="41" t="s">
        <v>134</v>
      </c>
      <c r="I22" s="27" t="s">
        <v>135</v>
      </c>
      <c r="J22" s="28" t="s">
        <v>34</v>
      </c>
      <c r="K22" s="28" t="s">
        <v>35</v>
      </c>
      <c r="L22" s="28" t="s">
        <v>66</v>
      </c>
      <c r="M22" s="82">
        <v>228</v>
      </c>
      <c r="N22" s="31">
        <f>M22/3.8-IF($P22=1,2,0)</f>
        <v>60</v>
      </c>
      <c r="O22" s="32">
        <f t="shared" si="2"/>
        <v>15</v>
      </c>
      <c r="P22" s="82">
        <v>241.5</v>
      </c>
      <c r="Q22" s="31">
        <f>P22/3.8-IF($P22=1,2,0)</f>
        <v>63.55263157894737</v>
      </c>
      <c r="R22" s="32">
        <f t="shared" si="4"/>
        <v>14</v>
      </c>
      <c r="S22" s="82">
        <v>228.5</v>
      </c>
      <c r="T22" s="31">
        <f>S22/3.8-IF($P22=1,2,0)</f>
        <v>60.131578947368425</v>
      </c>
      <c r="U22" s="33">
        <f t="shared" si="6"/>
        <v>18</v>
      </c>
      <c r="V22" s="82">
        <v>239</v>
      </c>
      <c r="W22" s="31">
        <f>V22/3.8-IF($P22=1,2,0)</f>
        <v>62.894736842105267</v>
      </c>
      <c r="X22" s="33">
        <f t="shared" si="8"/>
        <v>12</v>
      </c>
      <c r="Y22" s="82">
        <v>231.5</v>
      </c>
      <c r="Z22" s="31">
        <f>Y22/3.8-IF($P22=1,2,0)</f>
        <v>60.921052631578952</v>
      </c>
      <c r="AA22" s="33">
        <f t="shared" si="10"/>
        <v>15</v>
      </c>
      <c r="AB22" s="48"/>
      <c r="AC22" s="49"/>
      <c r="AD22" s="36">
        <f t="shared" si="11"/>
        <v>1168.5</v>
      </c>
      <c r="AE22" s="37">
        <f t="shared" si="12"/>
        <v>61.5</v>
      </c>
      <c r="AF22" s="38"/>
      <c r="AG22" s="39"/>
      <c r="AH22" s="39"/>
      <c r="AI22" s="39"/>
    </row>
    <row r="23" spans="1:35" s="40" customFormat="1" ht="52.5" customHeight="1">
      <c r="A23" s="20">
        <f t="shared" si="0"/>
        <v>16</v>
      </c>
      <c r="B23" s="21">
        <v>10</v>
      </c>
      <c r="C23" s="23" t="s">
        <v>37</v>
      </c>
      <c r="D23" s="23" t="s">
        <v>147</v>
      </c>
      <c r="E23" s="24">
        <v>10038922</v>
      </c>
      <c r="F23" s="22" t="s">
        <v>30</v>
      </c>
      <c r="G23" s="25" t="s">
        <v>148</v>
      </c>
      <c r="H23" s="41" t="s">
        <v>149</v>
      </c>
      <c r="I23" s="27" t="s">
        <v>161</v>
      </c>
      <c r="J23" s="42" t="s">
        <v>42</v>
      </c>
      <c r="K23" s="42" t="s">
        <v>151</v>
      </c>
      <c r="L23" s="28" t="s">
        <v>103</v>
      </c>
      <c r="M23" s="82">
        <v>220</v>
      </c>
      <c r="N23" s="31">
        <f>M23/3.8-IF($AB23=1,2,0)</f>
        <v>57.894736842105267</v>
      </c>
      <c r="O23" s="32">
        <f t="shared" si="2"/>
        <v>17</v>
      </c>
      <c r="P23" s="82">
        <v>221.5</v>
      </c>
      <c r="Q23" s="31">
        <f>P23/3.8-IF($AB23=1,2,0)</f>
        <v>58.289473684210527</v>
      </c>
      <c r="R23" s="32">
        <f t="shared" si="4"/>
        <v>17</v>
      </c>
      <c r="S23" s="82">
        <v>230</v>
      </c>
      <c r="T23" s="31">
        <f>S23/3.8-IF($AB23=1,2,0)</f>
        <v>60.526315789473685</v>
      </c>
      <c r="U23" s="33">
        <f t="shared" si="6"/>
        <v>16</v>
      </c>
      <c r="V23" s="82">
        <v>237.5</v>
      </c>
      <c r="W23" s="31">
        <f>V23/3.8-IF($AB23=1,2,0)</f>
        <v>62.5</v>
      </c>
      <c r="X23" s="33">
        <f t="shared" si="8"/>
        <v>14</v>
      </c>
      <c r="Y23" s="82">
        <v>230.5</v>
      </c>
      <c r="Z23" s="31">
        <f>Y23/3.8-IF($AB23=1,2,0)</f>
        <v>60.65789473684211</v>
      </c>
      <c r="AA23" s="33">
        <f t="shared" si="10"/>
        <v>16</v>
      </c>
      <c r="AB23" s="48"/>
      <c r="AC23" s="49"/>
      <c r="AD23" s="36">
        <f t="shared" si="11"/>
        <v>1139.5</v>
      </c>
      <c r="AE23" s="37">
        <f t="shared" si="12"/>
        <v>59.973999999999997</v>
      </c>
      <c r="AF23" s="50"/>
      <c r="AG23" s="39"/>
      <c r="AH23" s="39"/>
      <c r="AI23" s="39"/>
    </row>
    <row r="24" spans="1:35" s="40" customFormat="1" ht="52.5" customHeight="1">
      <c r="A24" s="20">
        <f t="shared" si="0"/>
        <v>17</v>
      </c>
      <c r="B24" s="21">
        <v>16</v>
      </c>
      <c r="C24" s="23" t="s">
        <v>116</v>
      </c>
      <c r="D24" s="23" t="s">
        <v>117</v>
      </c>
      <c r="E24" s="24">
        <v>10100500</v>
      </c>
      <c r="F24" s="22" t="s">
        <v>30</v>
      </c>
      <c r="G24" s="25" t="s">
        <v>118</v>
      </c>
      <c r="H24" s="41" t="s">
        <v>119</v>
      </c>
      <c r="I24" s="27" t="s">
        <v>120</v>
      </c>
      <c r="J24" s="28" t="s">
        <v>56</v>
      </c>
      <c r="K24" s="28" t="s">
        <v>43</v>
      </c>
      <c r="L24" s="28" t="s">
        <v>79</v>
      </c>
      <c r="M24" s="82">
        <v>213</v>
      </c>
      <c r="N24" s="31">
        <f>M24/3.8-IF($P24=1,2,0)</f>
        <v>56.05263157894737</v>
      </c>
      <c r="O24" s="32">
        <f t="shared" si="2"/>
        <v>19</v>
      </c>
      <c r="P24" s="82">
        <v>213</v>
      </c>
      <c r="Q24" s="31">
        <f>P24/3.8-IF($P24=1,2,0)</f>
        <v>56.05263157894737</v>
      </c>
      <c r="R24" s="32">
        <f t="shared" si="4"/>
        <v>20</v>
      </c>
      <c r="S24" s="82">
        <v>236.5</v>
      </c>
      <c r="T24" s="31">
        <f>S24/3.8-IF($P24=1,2,0)</f>
        <v>62.236842105263158</v>
      </c>
      <c r="U24" s="33">
        <f t="shared" si="6"/>
        <v>13</v>
      </c>
      <c r="V24" s="82">
        <v>234.5</v>
      </c>
      <c r="W24" s="31">
        <f>V24/3.8-IF($P24=1,2,0)</f>
        <v>61.71052631578948</v>
      </c>
      <c r="X24" s="33">
        <f t="shared" si="8"/>
        <v>16</v>
      </c>
      <c r="Y24" s="82">
        <v>227.5</v>
      </c>
      <c r="Z24" s="31">
        <f>Y24/3.8-IF($P24=1,2,0)</f>
        <v>59.868421052631582</v>
      </c>
      <c r="AA24" s="33">
        <f t="shared" si="10"/>
        <v>17</v>
      </c>
      <c r="AB24" s="48"/>
      <c r="AC24" s="49"/>
      <c r="AD24" s="36">
        <f t="shared" si="11"/>
        <v>1124.5</v>
      </c>
      <c r="AE24" s="37">
        <f t="shared" si="12"/>
        <v>59.183999999999997</v>
      </c>
      <c r="AF24" s="38"/>
      <c r="AG24" s="39"/>
      <c r="AH24" s="39"/>
      <c r="AI24" s="39"/>
    </row>
    <row r="25" spans="1:35" s="40" customFormat="1" ht="52.5" customHeight="1">
      <c r="A25" s="20">
        <f t="shared" si="0"/>
        <v>17</v>
      </c>
      <c r="B25" s="21">
        <v>11</v>
      </c>
      <c r="C25" s="23" t="s">
        <v>37</v>
      </c>
      <c r="D25" s="23" t="s">
        <v>104</v>
      </c>
      <c r="E25" s="24">
        <v>10137145</v>
      </c>
      <c r="F25" s="22" t="s">
        <v>30</v>
      </c>
      <c r="G25" s="25" t="s">
        <v>105</v>
      </c>
      <c r="H25" s="41" t="s">
        <v>106</v>
      </c>
      <c r="I25" s="27" t="s">
        <v>107</v>
      </c>
      <c r="J25" s="28" t="s">
        <v>108</v>
      </c>
      <c r="K25" s="28" t="s">
        <v>109</v>
      </c>
      <c r="L25" s="28" t="s">
        <v>110</v>
      </c>
      <c r="M25" s="82">
        <v>209</v>
      </c>
      <c r="N25" s="31">
        <f>M25/3.8-IF($AB25=1,2,0)</f>
        <v>55</v>
      </c>
      <c r="O25" s="32">
        <f t="shared" si="2"/>
        <v>21</v>
      </c>
      <c r="P25" s="82">
        <v>226.5</v>
      </c>
      <c r="Q25" s="31">
        <f>P25/3.8-IF($AB25=1,2,0)</f>
        <v>59.60526315789474</v>
      </c>
      <c r="R25" s="32">
        <f t="shared" si="4"/>
        <v>16</v>
      </c>
      <c r="S25" s="82">
        <v>223.5</v>
      </c>
      <c r="T25" s="31">
        <f>S25/3.8-IF($AB25=1,2,0)</f>
        <v>58.815789473684212</v>
      </c>
      <c r="U25" s="33">
        <f t="shared" si="6"/>
        <v>19</v>
      </c>
      <c r="V25" s="82">
        <v>232.5</v>
      </c>
      <c r="W25" s="31">
        <f>V25/3.8-IF($AB25=1,2,0)</f>
        <v>61.184210526315795</v>
      </c>
      <c r="X25" s="33">
        <f t="shared" si="8"/>
        <v>17</v>
      </c>
      <c r="Y25" s="82">
        <v>233</v>
      </c>
      <c r="Z25" s="31">
        <f>Y25/3.8-IF($AB25=1,2,0)</f>
        <v>61.315789473684212</v>
      </c>
      <c r="AA25" s="33">
        <f t="shared" si="10"/>
        <v>13</v>
      </c>
      <c r="AB25" s="48"/>
      <c r="AC25" s="49"/>
      <c r="AD25" s="36">
        <f t="shared" si="11"/>
        <v>1124.5</v>
      </c>
      <c r="AE25" s="37">
        <f t="shared" si="12"/>
        <v>59.183999999999997</v>
      </c>
      <c r="AF25" s="38"/>
      <c r="AG25" s="39"/>
      <c r="AH25" s="39"/>
      <c r="AI25" s="39"/>
    </row>
    <row r="26" spans="1:35" s="40" customFormat="1" ht="52.5" customHeight="1">
      <c r="A26" s="20">
        <f t="shared" si="0"/>
        <v>19</v>
      </c>
      <c r="B26" s="21">
        <v>5</v>
      </c>
      <c r="C26" s="23" t="s">
        <v>121</v>
      </c>
      <c r="D26" s="23" t="s">
        <v>122</v>
      </c>
      <c r="E26" s="24">
        <v>10084529</v>
      </c>
      <c r="F26" s="22" t="s">
        <v>30</v>
      </c>
      <c r="G26" s="25" t="s">
        <v>123</v>
      </c>
      <c r="H26" s="41" t="s">
        <v>124</v>
      </c>
      <c r="I26" s="27" t="s">
        <v>125</v>
      </c>
      <c r="J26" s="28" t="s">
        <v>126</v>
      </c>
      <c r="K26" s="28" t="s">
        <v>127</v>
      </c>
      <c r="L26" s="28" t="s">
        <v>79</v>
      </c>
      <c r="M26" s="82">
        <v>220.5</v>
      </c>
      <c r="N26" s="31">
        <f>M26/3.8-IF($AB26=1,2,0)</f>
        <v>58.026315789473685</v>
      </c>
      <c r="O26" s="32">
        <f t="shared" si="2"/>
        <v>16</v>
      </c>
      <c r="P26" s="82">
        <v>217.5</v>
      </c>
      <c r="Q26" s="31">
        <f>P26/3.8-IF($AB26=1,2,0)</f>
        <v>57.236842105263158</v>
      </c>
      <c r="R26" s="32">
        <f t="shared" si="4"/>
        <v>18</v>
      </c>
      <c r="S26" s="82">
        <v>223.5</v>
      </c>
      <c r="T26" s="31">
        <f>S26/3.8-IF($AB26=1,2,0)</f>
        <v>58.815789473684212</v>
      </c>
      <c r="U26" s="33">
        <f t="shared" si="6"/>
        <v>19</v>
      </c>
      <c r="V26" s="82">
        <v>222</v>
      </c>
      <c r="W26" s="31">
        <f>V26/3.8-IF($AB26=1,2,0)</f>
        <v>58.421052631578952</v>
      </c>
      <c r="X26" s="33">
        <f t="shared" si="8"/>
        <v>20</v>
      </c>
      <c r="Y26" s="82">
        <v>226</v>
      </c>
      <c r="Z26" s="31">
        <f>Y26/3.8-IF($AB26=1,2,0)</f>
        <v>59.473684210526315</v>
      </c>
      <c r="AA26" s="33">
        <f t="shared" si="10"/>
        <v>18</v>
      </c>
      <c r="AB26" s="48"/>
      <c r="AC26" s="49"/>
      <c r="AD26" s="36">
        <f t="shared" si="11"/>
        <v>1109.5</v>
      </c>
      <c r="AE26" s="37">
        <f t="shared" si="12"/>
        <v>58.395000000000003</v>
      </c>
      <c r="AF26" s="38"/>
      <c r="AG26" s="39"/>
      <c r="AH26" s="39"/>
      <c r="AI26" s="39"/>
    </row>
    <row r="27" spans="1:35" s="40" customFormat="1" ht="52.5" customHeight="1">
      <c r="A27" s="20">
        <f t="shared" si="0"/>
        <v>20</v>
      </c>
      <c r="B27" s="21">
        <v>17</v>
      </c>
      <c r="C27" s="23" t="s">
        <v>136</v>
      </c>
      <c r="D27" s="23" t="s">
        <v>137</v>
      </c>
      <c r="E27" s="85">
        <v>10137123</v>
      </c>
      <c r="F27" s="22" t="s">
        <v>30</v>
      </c>
      <c r="G27" s="25" t="s">
        <v>138</v>
      </c>
      <c r="H27" s="86"/>
      <c r="I27" s="27" t="s">
        <v>139</v>
      </c>
      <c r="J27" s="28" t="s">
        <v>95</v>
      </c>
      <c r="K27" s="28" t="s">
        <v>43</v>
      </c>
      <c r="L27" s="28" t="s">
        <v>140</v>
      </c>
      <c r="M27" s="45">
        <v>209.5</v>
      </c>
      <c r="N27" s="31">
        <f>M27/3.8-IF($P27=1,2,0)</f>
        <v>55.131578947368425</v>
      </c>
      <c r="O27" s="32">
        <f t="shared" si="2"/>
        <v>20</v>
      </c>
      <c r="P27" s="46">
        <v>216</v>
      </c>
      <c r="Q27" s="31">
        <f>P27/3.8-IF($P27=1,2,0)</f>
        <v>56.842105263157897</v>
      </c>
      <c r="R27" s="32">
        <f t="shared" si="4"/>
        <v>19</v>
      </c>
      <c r="S27" s="46">
        <v>222</v>
      </c>
      <c r="T27" s="31">
        <f>S27/3.8-IF($P27=1,2,0)</f>
        <v>58.421052631578952</v>
      </c>
      <c r="U27" s="33">
        <f t="shared" si="6"/>
        <v>21</v>
      </c>
      <c r="V27" s="46">
        <v>222.5</v>
      </c>
      <c r="W27" s="31">
        <f>V27/3.8-IF($P27=1,2,0)</f>
        <v>58.55263157894737</v>
      </c>
      <c r="X27" s="33">
        <f t="shared" si="8"/>
        <v>19</v>
      </c>
      <c r="Y27" s="46">
        <v>221.5</v>
      </c>
      <c r="Z27" s="31">
        <f>Y27/3.8-IF($P27=1,2,0)</f>
        <v>58.289473684210527</v>
      </c>
      <c r="AA27" s="33">
        <f t="shared" si="10"/>
        <v>20</v>
      </c>
      <c r="AB27" s="87"/>
      <c r="AC27" s="87"/>
      <c r="AD27" s="36">
        <f t="shared" si="11"/>
        <v>1091.5</v>
      </c>
      <c r="AE27" s="37">
        <f t="shared" si="12"/>
        <v>57.447000000000003</v>
      </c>
      <c r="AF27" s="38"/>
      <c r="AG27" s="39"/>
      <c r="AH27" s="39"/>
      <c r="AI27" s="39"/>
    </row>
    <row r="28" spans="1:35" s="40" customFormat="1" ht="52.5" customHeight="1">
      <c r="A28" s="20">
        <f t="shared" si="0"/>
        <v>21</v>
      </c>
      <c r="B28" s="21">
        <v>13</v>
      </c>
      <c r="C28" s="23" t="s">
        <v>141</v>
      </c>
      <c r="D28" s="23" t="s">
        <v>142</v>
      </c>
      <c r="E28" s="24">
        <v>10096077</v>
      </c>
      <c r="F28" s="22" t="s">
        <v>30</v>
      </c>
      <c r="G28" s="25" t="s">
        <v>143</v>
      </c>
      <c r="H28" s="41" t="s">
        <v>144</v>
      </c>
      <c r="I28" s="27" t="s">
        <v>145</v>
      </c>
      <c r="J28" s="28" t="s">
        <v>146</v>
      </c>
      <c r="K28" s="28" t="s">
        <v>43</v>
      </c>
      <c r="L28" s="28" t="s">
        <v>90</v>
      </c>
      <c r="M28" s="82">
        <v>222.5</v>
      </c>
      <c r="N28" s="31">
        <f>M28/3.8-IF($AB28=1,2,0)</f>
        <v>56.55263157894737</v>
      </c>
      <c r="O28" s="32">
        <f t="shared" si="2"/>
        <v>18</v>
      </c>
      <c r="P28" s="82">
        <v>216.5</v>
      </c>
      <c r="Q28" s="31">
        <f>P28/3.8-IF($AB28=1,2,0)</f>
        <v>54.973684210526315</v>
      </c>
      <c r="R28" s="32">
        <f t="shared" si="4"/>
        <v>21</v>
      </c>
      <c r="S28" s="82">
        <v>236.5</v>
      </c>
      <c r="T28" s="31">
        <f>S28/3.8-IF($AB28=1,2,0)</f>
        <v>60.236842105263158</v>
      </c>
      <c r="U28" s="33">
        <f t="shared" si="6"/>
        <v>17</v>
      </c>
      <c r="V28" s="82">
        <v>227.5</v>
      </c>
      <c r="W28" s="31">
        <f>V28/3.8-IF($AB28=1,2,0)</f>
        <v>57.868421052631582</v>
      </c>
      <c r="X28" s="33">
        <f t="shared" si="8"/>
        <v>21</v>
      </c>
      <c r="Y28" s="82">
        <v>216.5</v>
      </c>
      <c r="Z28" s="31">
        <f>Y28/3.8-IF($AB28=1,2,0)</f>
        <v>54.973684210526315</v>
      </c>
      <c r="AA28" s="33">
        <f t="shared" si="10"/>
        <v>21</v>
      </c>
      <c r="AB28" s="48">
        <v>1</v>
      </c>
      <c r="AC28" s="49"/>
      <c r="AD28" s="36">
        <f t="shared" si="11"/>
        <v>1119.5</v>
      </c>
      <c r="AE28" s="37">
        <f t="shared" si="12"/>
        <v>56.920999999999999</v>
      </c>
      <c r="AF28" s="50"/>
      <c r="AG28" s="39"/>
      <c r="AH28" s="39"/>
      <c r="AI28" s="39"/>
    </row>
    <row r="29" spans="1:35" s="40" customFormat="1" ht="18.75" customHeight="1">
      <c r="A29" s="62"/>
      <c r="B29" s="63"/>
      <c r="C29" s="64"/>
      <c r="D29" s="65"/>
      <c r="E29" s="66"/>
      <c r="F29" s="66"/>
      <c r="G29" s="67"/>
      <c r="H29" s="68"/>
      <c r="I29" s="69"/>
      <c r="J29" s="70"/>
      <c r="K29" s="70"/>
      <c r="L29" s="70"/>
      <c r="M29" s="71"/>
      <c r="N29" s="72"/>
      <c r="O29" s="73"/>
      <c r="P29" s="71"/>
      <c r="Q29" s="72"/>
      <c r="R29" s="73"/>
      <c r="S29" s="71"/>
      <c r="T29" s="72"/>
      <c r="U29" s="73"/>
      <c r="V29" s="71"/>
      <c r="W29" s="72"/>
      <c r="X29" s="73"/>
      <c r="Y29" s="71"/>
      <c r="Z29" s="72"/>
      <c r="AA29" s="74"/>
      <c r="AB29" s="75"/>
      <c r="AC29" s="75"/>
      <c r="AD29" s="76"/>
      <c r="AE29" s="77"/>
      <c r="AF29" s="78"/>
      <c r="AG29" s="39"/>
      <c r="AH29" s="39"/>
      <c r="AI29" s="39"/>
    </row>
    <row r="30" spans="1:35" ht="18">
      <c r="A30" s="79" t="s">
        <v>156</v>
      </c>
      <c r="B30" s="80"/>
      <c r="C30" s="80"/>
      <c r="D30" s="80"/>
      <c r="E30" s="80"/>
      <c r="F30" s="80"/>
      <c r="G30" s="79" t="s">
        <v>162</v>
      </c>
      <c r="H30" s="80"/>
      <c r="I30" s="80"/>
      <c r="J30" s="81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</sheetData>
  <mergeCells count="23">
    <mergeCell ref="AF6:AF7"/>
    <mergeCell ref="S6:U6"/>
    <mergeCell ref="V6:X6"/>
    <mergeCell ref="Y6:AA6"/>
    <mergeCell ref="AB6:AB7"/>
    <mergeCell ref="AC6:AC7"/>
    <mergeCell ref="AD6:AD7"/>
    <mergeCell ref="A1:AF1"/>
    <mergeCell ref="A2:AF2"/>
    <mergeCell ref="A3:AF3"/>
    <mergeCell ref="A4:AF4"/>
    <mergeCell ref="A6:A7"/>
    <mergeCell ref="B6:B7"/>
    <mergeCell ref="C6:D7"/>
    <mergeCell ref="F6:F7"/>
    <mergeCell ref="G6:G7"/>
    <mergeCell ref="I6:I7"/>
    <mergeCell ref="J6:J7"/>
    <mergeCell ref="K6:K7"/>
    <mergeCell ref="L6:L7"/>
    <mergeCell ref="M6:O6"/>
    <mergeCell ref="P6:R6"/>
    <mergeCell ref="AE6:AE7"/>
  </mergeCells>
  <printOptions horizontalCentered="1"/>
  <pageMargins left="0" right="0" top="0" bottom="0" header="0" footer="0"/>
  <pageSetup paperSize="9" scale="72" orientation="landscape" horizontalDpi="0" verticalDpi="0"/>
  <colBreaks count="1" manualBreakCount="1">
    <brk id="3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I23"/>
  <sheetViews>
    <sheetView tabSelected="1" view="pageBreakPreview" topLeftCell="A10" zoomScale="60" workbookViewId="0">
      <selection activeCell="G17" sqref="G17"/>
    </sheetView>
  </sheetViews>
  <sheetFormatPr baseColWidth="10" defaultColWidth="8.83203125" defaultRowHeight="14" x14ac:dyDescent="0"/>
  <cols>
    <col min="1" max="1" width="4.6640625" customWidth="1"/>
    <col min="2" max="2" width="4.1640625" customWidth="1"/>
    <col min="4" max="4" width="16.5" customWidth="1"/>
    <col min="5" max="5" width="0" hidden="1" customWidth="1"/>
    <col min="6" max="6" width="5.33203125" customWidth="1"/>
    <col min="7" max="7" width="16.5" customWidth="1"/>
    <col min="8" max="8" width="0" hidden="1" customWidth="1"/>
    <col min="9" max="9" width="15.83203125" customWidth="1"/>
    <col min="10" max="10" width="8.6640625" customWidth="1"/>
    <col min="11" max="11" width="8.83203125" customWidth="1"/>
    <col min="12" max="12" width="6.33203125" customWidth="1"/>
    <col min="13" max="13" width="5.5" customWidth="1"/>
    <col min="14" max="14" width="8.33203125" customWidth="1"/>
    <col min="15" max="15" width="3.1640625" customWidth="1"/>
    <col min="16" max="16" width="5.5" customWidth="1"/>
    <col min="17" max="17" width="8.33203125" customWidth="1"/>
    <col min="18" max="18" width="3.1640625" customWidth="1"/>
    <col min="19" max="19" width="5.5" customWidth="1"/>
    <col min="20" max="20" width="8.33203125" customWidth="1"/>
    <col min="21" max="21" width="3.1640625" customWidth="1"/>
    <col min="22" max="22" width="5.5" customWidth="1"/>
    <col min="23" max="23" width="8.33203125" customWidth="1"/>
    <col min="24" max="24" width="3.1640625" customWidth="1"/>
    <col min="25" max="25" width="5.5" customWidth="1"/>
    <col min="26" max="26" width="8.33203125" customWidth="1"/>
    <col min="27" max="27" width="3.1640625" customWidth="1"/>
    <col min="28" max="29" width="2.83203125" customWidth="1"/>
    <col min="30" max="30" width="6.6640625" customWidth="1"/>
    <col min="31" max="31" width="8" customWidth="1"/>
    <col min="32" max="32" width="7" customWidth="1"/>
  </cols>
  <sheetData>
    <row r="1" spans="1:35" s="4" customFormat="1" ht="27">
      <c r="A1" s="138" t="s">
        <v>163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"/>
      <c r="AH1" s="2"/>
      <c r="AI1" s="3"/>
    </row>
    <row r="2" spans="1:35" s="4" customFormat="1" ht="2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"/>
      <c r="AH2" s="2"/>
      <c r="AI2" s="3"/>
    </row>
    <row r="3" spans="1:35" s="3" customFormat="1" ht="24" customHeight="1">
      <c r="A3" s="140" t="s">
        <v>164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"/>
      <c r="AH3" s="2"/>
    </row>
    <row r="4" spans="1:35" s="3" customFormat="1" ht="11.25" customHeight="1">
      <c r="A4" s="152"/>
      <c r="B4" s="152"/>
      <c r="C4" s="152"/>
      <c r="D4" s="88"/>
      <c r="E4" s="88"/>
      <c r="F4" s="89"/>
      <c r="G4" s="90"/>
      <c r="H4" s="90"/>
      <c r="I4" s="90"/>
      <c r="L4" s="89"/>
      <c r="N4" s="91"/>
      <c r="O4" s="92"/>
      <c r="P4" s="92"/>
      <c r="Q4" s="92"/>
      <c r="R4" s="11"/>
      <c r="AG4" s="1"/>
      <c r="AH4" s="2"/>
    </row>
    <row r="5" spans="1:35" s="3" customFormat="1" ht="21">
      <c r="A5" s="141" t="s">
        <v>165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5"/>
      <c r="AH5" s="2"/>
    </row>
    <row r="6" spans="1:35" s="98" customFormat="1" ht="8.25" customHeight="1">
      <c r="A6" s="153"/>
      <c r="B6" s="153"/>
      <c r="C6" s="153"/>
      <c r="D6" s="153"/>
      <c r="E6" s="93"/>
      <c r="F6" s="94"/>
      <c r="G6" s="95"/>
      <c r="H6" s="95"/>
      <c r="I6" s="95"/>
      <c r="J6" s="95"/>
      <c r="K6" s="95"/>
      <c r="L6" s="96"/>
      <c r="M6" s="97"/>
      <c r="N6" s="97"/>
      <c r="O6" s="97"/>
      <c r="P6" s="97"/>
      <c r="Q6" s="97"/>
      <c r="AG6" s="1"/>
      <c r="AH6" s="2"/>
    </row>
    <row r="7" spans="1:35" s="14" customFormat="1" ht="18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  <c r="AF7" s="13" t="s">
        <v>5</v>
      </c>
      <c r="AG7" s="99"/>
      <c r="AH7" s="2"/>
      <c r="AI7" s="11"/>
    </row>
    <row r="8" spans="1:35" s="4" customFormat="1" ht="19.5" customHeight="1">
      <c r="A8" s="142" t="s">
        <v>6</v>
      </c>
      <c r="B8" s="143" t="s">
        <v>7</v>
      </c>
      <c r="C8" s="144" t="s">
        <v>8</v>
      </c>
      <c r="D8" s="144"/>
      <c r="E8" s="16"/>
      <c r="F8" s="142" t="s">
        <v>9</v>
      </c>
      <c r="G8" s="144" t="s">
        <v>10</v>
      </c>
      <c r="H8" s="16"/>
      <c r="I8" s="144" t="s">
        <v>11</v>
      </c>
      <c r="J8" s="145" t="s">
        <v>12</v>
      </c>
      <c r="K8" s="143" t="s">
        <v>13</v>
      </c>
      <c r="L8" s="143" t="s">
        <v>14</v>
      </c>
      <c r="M8" s="146" t="s">
        <v>15</v>
      </c>
      <c r="N8" s="146"/>
      <c r="O8" s="146"/>
      <c r="P8" s="146" t="s">
        <v>16</v>
      </c>
      <c r="Q8" s="146"/>
      <c r="R8" s="146"/>
      <c r="S8" s="145" t="s">
        <v>17</v>
      </c>
      <c r="T8" s="145"/>
      <c r="U8" s="145"/>
      <c r="V8" s="146" t="s">
        <v>18</v>
      </c>
      <c r="W8" s="146"/>
      <c r="X8" s="146"/>
      <c r="Y8" s="146" t="s">
        <v>19</v>
      </c>
      <c r="Z8" s="146"/>
      <c r="AA8" s="146"/>
      <c r="AB8" s="150" t="s">
        <v>20</v>
      </c>
      <c r="AC8" s="150" t="s">
        <v>21</v>
      </c>
      <c r="AD8" s="144" t="s">
        <v>22</v>
      </c>
      <c r="AE8" s="144" t="s">
        <v>23</v>
      </c>
      <c r="AF8" s="148" t="s">
        <v>24</v>
      </c>
      <c r="AG8" s="3"/>
      <c r="AH8" s="3"/>
      <c r="AI8" s="3"/>
    </row>
    <row r="9" spans="1:35" s="4" customFormat="1" ht="61.5" customHeight="1">
      <c r="A9" s="142"/>
      <c r="B9" s="143"/>
      <c r="C9" s="144"/>
      <c r="D9" s="144"/>
      <c r="E9" s="16"/>
      <c r="F9" s="142"/>
      <c r="G9" s="144"/>
      <c r="H9" s="16"/>
      <c r="I9" s="144"/>
      <c r="J9" s="145"/>
      <c r="K9" s="143"/>
      <c r="L9" s="143"/>
      <c r="M9" s="16" t="s">
        <v>25</v>
      </c>
      <c r="N9" s="16" t="s">
        <v>26</v>
      </c>
      <c r="O9" s="15" t="s">
        <v>27</v>
      </c>
      <c r="P9" s="16" t="s">
        <v>25</v>
      </c>
      <c r="Q9" s="16" t="s">
        <v>26</v>
      </c>
      <c r="R9" s="15" t="s">
        <v>27</v>
      </c>
      <c r="S9" s="16" t="s">
        <v>25</v>
      </c>
      <c r="T9" s="16" t="s">
        <v>26</v>
      </c>
      <c r="U9" s="15" t="s">
        <v>27</v>
      </c>
      <c r="V9" s="16" t="s">
        <v>25</v>
      </c>
      <c r="W9" s="16" t="s">
        <v>26</v>
      </c>
      <c r="X9" s="15" t="s">
        <v>27</v>
      </c>
      <c r="Y9" s="16" t="s">
        <v>25</v>
      </c>
      <c r="Z9" s="16" t="s">
        <v>26</v>
      </c>
      <c r="AA9" s="15" t="s">
        <v>27</v>
      </c>
      <c r="AB9" s="150"/>
      <c r="AC9" s="150"/>
      <c r="AD9" s="144"/>
      <c r="AE9" s="144"/>
      <c r="AF9" s="149"/>
      <c r="AG9" s="3"/>
      <c r="AH9" s="3"/>
      <c r="AI9" s="3"/>
    </row>
    <row r="10" spans="1:35" s="40" customFormat="1" ht="39.75" customHeight="1">
      <c r="A10" s="20">
        <f t="shared" ref="A10:A21" si="0">RANK(AE10,AE$10:AE$21,0)</f>
        <v>1</v>
      </c>
      <c r="B10" s="21">
        <v>100</v>
      </c>
      <c r="C10" s="23" t="s">
        <v>166</v>
      </c>
      <c r="D10" s="23" t="s">
        <v>167</v>
      </c>
      <c r="E10" s="24">
        <v>10011374</v>
      </c>
      <c r="F10" s="22" t="s">
        <v>30</v>
      </c>
      <c r="G10" s="25" t="s">
        <v>168</v>
      </c>
      <c r="H10" s="24" t="s">
        <v>169</v>
      </c>
      <c r="I10" s="27" t="s">
        <v>170</v>
      </c>
      <c r="J10" s="28" t="s">
        <v>171</v>
      </c>
      <c r="K10" s="28" t="s">
        <v>43</v>
      </c>
      <c r="L10" s="28" t="s">
        <v>79</v>
      </c>
      <c r="M10" s="82">
        <v>409</v>
      </c>
      <c r="N10" s="31">
        <f t="shared" ref="N10:N16" si="1">M10/5-IF($AB10=1,2,0)</f>
        <v>81.8</v>
      </c>
      <c r="O10" s="32">
        <f t="shared" ref="O10:O21" si="2">RANK(N10,N$8:N$28)</f>
        <v>1</v>
      </c>
      <c r="P10" s="82">
        <v>411</v>
      </c>
      <c r="Q10" s="31">
        <f t="shared" ref="Q10:Q16" si="3">P10/5-IF($AB10=1,2,0)</f>
        <v>82.2</v>
      </c>
      <c r="R10" s="32">
        <f t="shared" ref="R10:R21" si="4">RANK(Q10,Q$8:Q$28)</f>
        <v>1</v>
      </c>
      <c r="S10" s="82">
        <v>413</v>
      </c>
      <c r="T10" s="31">
        <f t="shared" ref="T10:T16" si="5">S10/5-IF($AB10=1,2,0)</f>
        <v>82.6</v>
      </c>
      <c r="U10" s="33">
        <f t="shared" ref="U10:U21" si="6">RANK(T10,T$8:T$28,0)</f>
        <v>1</v>
      </c>
      <c r="V10" s="82">
        <v>394.5</v>
      </c>
      <c r="W10" s="31">
        <f t="shared" ref="W10:W16" si="7">V10/5-IF($AB10=1,2,0)</f>
        <v>78.900000000000006</v>
      </c>
      <c r="X10" s="33">
        <f t="shared" ref="X10:X21" si="8">RANK(W10,W$8:W$28,0)</f>
        <v>1</v>
      </c>
      <c r="Y10" s="82">
        <v>428.5</v>
      </c>
      <c r="Z10" s="31">
        <f t="shared" ref="Z10:Z16" si="9">Y10/5-IF($AB10=1,2,0)</f>
        <v>85.7</v>
      </c>
      <c r="AA10" s="33">
        <f t="shared" ref="AA10:AA21" si="10">RANK(Z10,Z$8:Z$28,0)</f>
        <v>1</v>
      </c>
      <c r="AB10" s="83"/>
      <c r="AC10" s="84"/>
      <c r="AD10" s="36">
        <f t="shared" ref="AD10:AD15" si="11">M10+P10+S10+V10+Y10</f>
        <v>2056</v>
      </c>
      <c r="AE10" s="37">
        <f t="shared" ref="AE10:AE21" si="12">ROUND(((N10+Q10+T10+W10+Z10)/5)-((AC10*2)/5),3)</f>
        <v>82.24</v>
      </c>
      <c r="AF10" s="38">
        <v>35000</v>
      </c>
      <c r="AG10" s="39"/>
      <c r="AH10" s="39"/>
      <c r="AI10" s="39"/>
    </row>
    <row r="11" spans="1:35" s="40" customFormat="1" ht="39.75" customHeight="1">
      <c r="A11" s="20">
        <f t="shared" si="0"/>
        <v>2</v>
      </c>
      <c r="B11" s="21">
        <v>98</v>
      </c>
      <c r="C11" s="23" t="s">
        <v>172</v>
      </c>
      <c r="D11" s="23" t="s">
        <v>173</v>
      </c>
      <c r="E11" s="24">
        <v>10029498</v>
      </c>
      <c r="F11" s="22" t="s">
        <v>30</v>
      </c>
      <c r="G11" s="100" t="s">
        <v>174</v>
      </c>
      <c r="H11" s="101" t="s">
        <v>175</v>
      </c>
      <c r="I11" s="27" t="s">
        <v>176</v>
      </c>
      <c r="J11" s="28" t="s">
        <v>56</v>
      </c>
      <c r="K11" s="28" t="s">
        <v>43</v>
      </c>
      <c r="L11" s="28" t="s">
        <v>51</v>
      </c>
      <c r="M11" s="82">
        <v>381.5</v>
      </c>
      <c r="N11" s="31">
        <f t="shared" si="1"/>
        <v>76.3</v>
      </c>
      <c r="O11" s="32">
        <f t="shared" si="2"/>
        <v>2</v>
      </c>
      <c r="P11" s="82">
        <v>389</v>
      </c>
      <c r="Q11" s="31">
        <f t="shared" si="3"/>
        <v>77.8</v>
      </c>
      <c r="R11" s="32">
        <f t="shared" si="4"/>
        <v>2</v>
      </c>
      <c r="S11" s="82">
        <v>392.5</v>
      </c>
      <c r="T11" s="31">
        <f t="shared" si="5"/>
        <v>78.5</v>
      </c>
      <c r="U11" s="33">
        <f t="shared" si="6"/>
        <v>2</v>
      </c>
      <c r="V11" s="82">
        <v>372.5</v>
      </c>
      <c r="W11" s="31">
        <f t="shared" si="7"/>
        <v>74.5</v>
      </c>
      <c r="X11" s="33">
        <f t="shared" si="8"/>
        <v>2</v>
      </c>
      <c r="Y11" s="82">
        <v>384</v>
      </c>
      <c r="Z11" s="31">
        <f t="shared" si="9"/>
        <v>76.8</v>
      </c>
      <c r="AA11" s="33">
        <f t="shared" si="10"/>
        <v>2</v>
      </c>
      <c r="AB11" s="83"/>
      <c r="AC11" s="84"/>
      <c r="AD11" s="36">
        <f t="shared" si="11"/>
        <v>1919.5</v>
      </c>
      <c r="AE11" s="37">
        <f t="shared" si="12"/>
        <v>76.78</v>
      </c>
      <c r="AF11" s="38">
        <v>25000</v>
      </c>
      <c r="AG11" s="39"/>
      <c r="AH11" s="39"/>
      <c r="AI11" s="39"/>
    </row>
    <row r="12" spans="1:35" s="40" customFormat="1" ht="39.75" customHeight="1">
      <c r="A12" s="20">
        <f t="shared" si="0"/>
        <v>3</v>
      </c>
      <c r="B12" s="21">
        <v>99</v>
      </c>
      <c r="C12" s="23" t="s">
        <v>166</v>
      </c>
      <c r="D12" s="23" t="s">
        <v>167</v>
      </c>
      <c r="E12" s="24">
        <v>10011374</v>
      </c>
      <c r="F12" s="22" t="s">
        <v>30</v>
      </c>
      <c r="G12" s="25" t="s">
        <v>177</v>
      </c>
      <c r="H12" s="24" t="s">
        <v>178</v>
      </c>
      <c r="I12" s="27" t="s">
        <v>170</v>
      </c>
      <c r="J12" s="28" t="s">
        <v>126</v>
      </c>
      <c r="K12" s="28" t="s">
        <v>43</v>
      </c>
      <c r="L12" s="28" t="s">
        <v>179</v>
      </c>
      <c r="M12" s="82">
        <v>336.5</v>
      </c>
      <c r="N12" s="31">
        <f t="shared" si="1"/>
        <v>67.3</v>
      </c>
      <c r="O12" s="32">
        <f t="shared" si="2"/>
        <v>7</v>
      </c>
      <c r="P12" s="82">
        <v>340.5</v>
      </c>
      <c r="Q12" s="31">
        <f t="shared" si="3"/>
        <v>68.099999999999994</v>
      </c>
      <c r="R12" s="32">
        <f t="shared" si="4"/>
        <v>5</v>
      </c>
      <c r="S12" s="82">
        <v>360</v>
      </c>
      <c r="T12" s="31">
        <f t="shared" si="5"/>
        <v>72</v>
      </c>
      <c r="U12" s="33">
        <f t="shared" si="6"/>
        <v>3</v>
      </c>
      <c r="V12" s="82">
        <v>361</v>
      </c>
      <c r="W12" s="31">
        <f t="shared" si="7"/>
        <v>72.2</v>
      </c>
      <c r="X12" s="33">
        <f t="shared" si="8"/>
        <v>3</v>
      </c>
      <c r="Y12" s="82">
        <v>352</v>
      </c>
      <c r="Z12" s="31">
        <f t="shared" si="9"/>
        <v>70.400000000000006</v>
      </c>
      <c r="AA12" s="33">
        <f t="shared" si="10"/>
        <v>4</v>
      </c>
      <c r="AB12" s="83"/>
      <c r="AC12" s="84"/>
      <c r="AD12" s="36">
        <f t="shared" si="11"/>
        <v>1750</v>
      </c>
      <c r="AE12" s="37">
        <f t="shared" si="12"/>
        <v>70</v>
      </c>
      <c r="AF12" s="38">
        <v>20000</v>
      </c>
      <c r="AG12" s="39"/>
      <c r="AH12" s="39"/>
      <c r="AI12" s="39"/>
    </row>
    <row r="13" spans="1:35" s="40" customFormat="1" ht="39.75" customHeight="1">
      <c r="A13" s="20">
        <f t="shared" si="0"/>
        <v>4</v>
      </c>
      <c r="B13" s="21">
        <v>93</v>
      </c>
      <c r="C13" s="23" t="s">
        <v>28</v>
      </c>
      <c r="D13" s="23" t="s">
        <v>29</v>
      </c>
      <c r="E13" s="24">
        <v>10003382</v>
      </c>
      <c r="F13" s="22" t="s">
        <v>30</v>
      </c>
      <c r="G13" s="25" t="s">
        <v>180</v>
      </c>
      <c r="H13" s="41" t="s">
        <v>181</v>
      </c>
      <c r="I13" s="27" t="s">
        <v>33</v>
      </c>
      <c r="J13" s="28" t="s">
        <v>34</v>
      </c>
      <c r="K13" s="28" t="s">
        <v>35</v>
      </c>
      <c r="L13" s="28" t="s">
        <v>51</v>
      </c>
      <c r="M13" s="82">
        <v>338.5</v>
      </c>
      <c r="N13" s="31">
        <f t="shared" si="1"/>
        <v>67.7</v>
      </c>
      <c r="O13" s="32">
        <f t="shared" si="2"/>
        <v>5</v>
      </c>
      <c r="P13" s="82">
        <v>355</v>
      </c>
      <c r="Q13" s="31">
        <f t="shared" si="3"/>
        <v>71</v>
      </c>
      <c r="R13" s="32">
        <f t="shared" si="4"/>
        <v>3</v>
      </c>
      <c r="S13" s="82">
        <v>323.5</v>
      </c>
      <c r="T13" s="31">
        <f t="shared" si="5"/>
        <v>64.7</v>
      </c>
      <c r="U13" s="33">
        <f t="shared" si="6"/>
        <v>8</v>
      </c>
      <c r="V13" s="82">
        <v>351</v>
      </c>
      <c r="W13" s="31">
        <f t="shared" si="7"/>
        <v>70.2</v>
      </c>
      <c r="X13" s="33">
        <f t="shared" si="8"/>
        <v>4</v>
      </c>
      <c r="Y13" s="82">
        <v>357</v>
      </c>
      <c r="Z13" s="31">
        <f t="shared" si="9"/>
        <v>71.400000000000006</v>
      </c>
      <c r="AA13" s="33">
        <f t="shared" si="10"/>
        <v>3</v>
      </c>
      <c r="AB13" s="83"/>
      <c r="AC13" s="84"/>
      <c r="AD13" s="36">
        <f t="shared" si="11"/>
        <v>1725</v>
      </c>
      <c r="AE13" s="37">
        <f t="shared" si="12"/>
        <v>69</v>
      </c>
      <c r="AF13" s="38">
        <v>15000</v>
      </c>
      <c r="AG13" s="39"/>
      <c r="AH13" s="39"/>
      <c r="AI13" s="39"/>
    </row>
    <row r="14" spans="1:35" s="40" customFormat="1" ht="39.75" customHeight="1">
      <c r="A14" s="20">
        <f t="shared" si="0"/>
        <v>5</v>
      </c>
      <c r="B14" s="21">
        <v>94</v>
      </c>
      <c r="C14" s="23" t="s">
        <v>182</v>
      </c>
      <c r="D14" s="25" t="s">
        <v>183</v>
      </c>
      <c r="E14" s="24">
        <v>10008642</v>
      </c>
      <c r="F14" s="22" t="s">
        <v>184</v>
      </c>
      <c r="G14" s="25" t="s">
        <v>185</v>
      </c>
      <c r="H14" s="24" t="s">
        <v>186</v>
      </c>
      <c r="I14" s="27" t="s">
        <v>187</v>
      </c>
      <c r="J14" s="28" t="s">
        <v>126</v>
      </c>
      <c r="K14" s="28" t="s">
        <v>188</v>
      </c>
      <c r="L14" s="28" t="s">
        <v>90</v>
      </c>
      <c r="M14" s="82">
        <v>357.5</v>
      </c>
      <c r="N14" s="31">
        <f t="shared" si="1"/>
        <v>71.5</v>
      </c>
      <c r="O14" s="32">
        <f t="shared" si="2"/>
        <v>3</v>
      </c>
      <c r="P14" s="82">
        <v>346.5</v>
      </c>
      <c r="Q14" s="31">
        <f t="shared" si="3"/>
        <v>69.3</v>
      </c>
      <c r="R14" s="32">
        <f t="shared" si="4"/>
        <v>4</v>
      </c>
      <c r="S14" s="82">
        <v>344</v>
      </c>
      <c r="T14" s="31">
        <f t="shared" si="5"/>
        <v>68.8</v>
      </c>
      <c r="U14" s="33">
        <f t="shared" si="6"/>
        <v>4</v>
      </c>
      <c r="V14" s="82">
        <v>327.5</v>
      </c>
      <c r="W14" s="31">
        <f t="shared" si="7"/>
        <v>65.5</v>
      </c>
      <c r="X14" s="33">
        <f t="shared" si="8"/>
        <v>7</v>
      </c>
      <c r="Y14" s="82">
        <v>345</v>
      </c>
      <c r="Z14" s="31">
        <f t="shared" si="9"/>
        <v>69</v>
      </c>
      <c r="AA14" s="33">
        <f t="shared" si="10"/>
        <v>7</v>
      </c>
      <c r="AB14" s="83"/>
      <c r="AC14" s="84"/>
      <c r="AD14" s="36">
        <f t="shared" si="11"/>
        <v>1720.5</v>
      </c>
      <c r="AE14" s="37">
        <f t="shared" si="12"/>
        <v>68.819999999999993</v>
      </c>
      <c r="AF14" s="38">
        <v>5000</v>
      </c>
      <c r="AG14" s="39"/>
      <c r="AH14" s="39"/>
      <c r="AI14" s="39"/>
    </row>
    <row r="15" spans="1:35" s="40" customFormat="1" ht="39.75" customHeight="1">
      <c r="A15" s="20">
        <f t="shared" si="0"/>
        <v>6</v>
      </c>
      <c r="B15" s="21">
        <v>89</v>
      </c>
      <c r="C15" s="23" t="s">
        <v>189</v>
      </c>
      <c r="D15" s="25" t="s">
        <v>190</v>
      </c>
      <c r="E15" s="102" t="s">
        <v>191</v>
      </c>
      <c r="F15" s="22" t="s">
        <v>30</v>
      </c>
      <c r="G15" s="25" t="s">
        <v>192</v>
      </c>
      <c r="H15" s="26" t="s">
        <v>193</v>
      </c>
      <c r="I15" s="27" t="s">
        <v>194</v>
      </c>
      <c r="J15" s="28" t="s">
        <v>56</v>
      </c>
      <c r="K15" s="28" t="s">
        <v>43</v>
      </c>
      <c r="L15" s="28" t="s">
        <v>79</v>
      </c>
      <c r="M15" s="82">
        <v>350.5</v>
      </c>
      <c r="N15" s="31">
        <f t="shared" si="1"/>
        <v>70.099999999999994</v>
      </c>
      <c r="O15" s="32">
        <f t="shared" si="2"/>
        <v>4</v>
      </c>
      <c r="P15" s="82">
        <v>337</v>
      </c>
      <c r="Q15" s="31">
        <f t="shared" si="3"/>
        <v>67.400000000000006</v>
      </c>
      <c r="R15" s="32">
        <f t="shared" si="4"/>
        <v>6</v>
      </c>
      <c r="S15" s="82">
        <v>341.5</v>
      </c>
      <c r="T15" s="31">
        <f t="shared" si="5"/>
        <v>68.3</v>
      </c>
      <c r="U15" s="33">
        <f t="shared" si="6"/>
        <v>5</v>
      </c>
      <c r="V15" s="82">
        <v>338</v>
      </c>
      <c r="W15" s="31">
        <f t="shared" si="7"/>
        <v>67.599999999999994</v>
      </c>
      <c r="X15" s="33">
        <f t="shared" si="8"/>
        <v>5</v>
      </c>
      <c r="Y15" s="82">
        <v>348.5</v>
      </c>
      <c r="Z15" s="31">
        <f t="shared" si="9"/>
        <v>69.7</v>
      </c>
      <c r="AA15" s="33">
        <f t="shared" si="10"/>
        <v>5</v>
      </c>
      <c r="AB15" s="83"/>
      <c r="AC15" s="84"/>
      <c r="AD15" s="36">
        <f t="shared" si="11"/>
        <v>1715.5</v>
      </c>
      <c r="AE15" s="37">
        <f t="shared" si="12"/>
        <v>68.62</v>
      </c>
      <c r="AF15" s="38"/>
      <c r="AG15" s="39"/>
      <c r="AH15" s="39"/>
      <c r="AI15" s="39"/>
    </row>
    <row r="16" spans="1:35" s="40" customFormat="1" ht="39.75" customHeight="1">
      <c r="A16" s="20">
        <f t="shared" si="0"/>
        <v>7</v>
      </c>
      <c r="B16" s="21">
        <v>91</v>
      </c>
      <c r="C16" s="54" t="s">
        <v>195</v>
      </c>
      <c r="D16" s="56" t="s">
        <v>196</v>
      </c>
      <c r="E16" s="55">
        <v>10044009</v>
      </c>
      <c r="F16" s="53" t="s">
        <v>30</v>
      </c>
      <c r="G16" s="56" t="s">
        <v>197</v>
      </c>
      <c r="H16" s="57" t="s">
        <v>198</v>
      </c>
      <c r="I16" s="58" t="s">
        <v>199</v>
      </c>
      <c r="J16" s="29" t="s">
        <v>50</v>
      </c>
      <c r="K16" s="29" t="s">
        <v>200</v>
      </c>
      <c r="L16" s="29" t="s">
        <v>201</v>
      </c>
      <c r="M16" s="82">
        <v>338</v>
      </c>
      <c r="N16" s="31">
        <f t="shared" si="1"/>
        <v>67.599999999999994</v>
      </c>
      <c r="O16" s="32">
        <f t="shared" si="2"/>
        <v>6</v>
      </c>
      <c r="P16" s="82">
        <v>334.5</v>
      </c>
      <c r="Q16" s="31">
        <f t="shared" si="3"/>
        <v>66.900000000000006</v>
      </c>
      <c r="R16" s="32">
        <f t="shared" si="4"/>
        <v>7</v>
      </c>
      <c r="S16" s="82">
        <v>330.5</v>
      </c>
      <c r="T16" s="31">
        <f t="shared" si="5"/>
        <v>66.099999999999994</v>
      </c>
      <c r="U16" s="33">
        <f t="shared" si="6"/>
        <v>6</v>
      </c>
      <c r="V16" s="82">
        <v>326.5</v>
      </c>
      <c r="W16" s="31">
        <f t="shared" si="7"/>
        <v>65.3</v>
      </c>
      <c r="X16" s="33">
        <f t="shared" si="8"/>
        <v>8</v>
      </c>
      <c r="Y16" s="82">
        <v>345.5</v>
      </c>
      <c r="Z16" s="31">
        <f t="shared" si="9"/>
        <v>69.099999999999994</v>
      </c>
      <c r="AA16" s="33">
        <f t="shared" si="10"/>
        <v>6</v>
      </c>
      <c r="AB16" s="83"/>
      <c r="AC16" s="84"/>
      <c r="AD16" s="36">
        <f>M17+P17+S17+V17+Y17</f>
        <v>1643.5</v>
      </c>
      <c r="AE16" s="37">
        <f t="shared" si="12"/>
        <v>67</v>
      </c>
      <c r="AF16" s="38"/>
      <c r="AG16" s="39"/>
      <c r="AH16" s="39"/>
      <c r="AI16" s="39"/>
    </row>
    <row r="17" spans="1:35" s="40" customFormat="1" ht="39.75" customHeight="1">
      <c r="A17" s="20">
        <f t="shared" si="0"/>
        <v>8</v>
      </c>
      <c r="B17" s="21">
        <v>92</v>
      </c>
      <c r="C17" s="54" t="s">
        <v>202</v>
      </c>
      <c r="D17" s="54" t="s">
        <v>203</v>
      </c>
      <c r="E17" s="55">
        <v>10099304</v>
      </c>
      <c r="F17" s="53" t="s">
        <v>30</v>
      </c>
      <c r="G17" s="56" t="s">
        <v>204</v>
      </c>
      <c r="H17" s="57" t="s">
        <v>205</v>
      </c>
      <c r="I17" s="58" t="s">
        <v>206</v>
      </c>
      <c r="J17" s="29" t="s">
        <v>56</v>
      </c>
      <c r="K17" s="29" t="s">
        <v>35</v>
      </c>
      <c r="L17" s="29" t="s">
        <v>57</v>
      </c>
      <c r="M17" s="82">
        <v>333</v>
      </c>
      <c r="N17" s="31">
        <f>M17/5-IF($AB16=1,2,0)</f>
        <v>66.599999999999994</v>
      </c>
      <c r="O17" s="32">
        <f t="shared" si="2"/>
        <v>8</v>
      </c>
      <c r="P17" s="82">
        <v>321.5</v>
      </c>
      <c r="Q17" s="31">
        <f>P17/5-IF($AB16=1,2,0)</f>
        <v>64.3</v>
      </c>
      <c r="R17" s="32">
        <f t="shared" si="4"/>
        <v>8</v>
      </c>
      <c r="S17" s="82">
        <v>328.5</v>
      </c>
      <c r="T17" s="31">
        <f>S17/5-IF($AB16=1,2,0)</f>
        <v>65.7</v>
      </c>
      <c r="U17" s="33">
        <f t="shared" si="6"/>
        <v>7</v>
      </c>
      <c r="V17" s="82">
        <v>332</v>
      </c>
      <c r="W17" s="31">
        <f>V17/5-IF($AB16=1,2,0)</f>
        <v>66.400000000000006</v>
      </c>
      <c r="X17" s="33">
        <f t="shared" si="8"/>
        <v>6</v>
      </c>
      <c r="Y17" s="82">
        <v>328.5</v>
      </c>
      <c r="Z17" s="31">
        <f>Y17/5-IF($AB16=1,2,0)</f>
        <v>65.7</v>
      </c>
      <c r="AA17" s="33">
        <f t="shared" si="10"/>
        <v>8</v>
      </c>
      <c r="AB17" s="83"/>
      <c r="AC17" s="84"/>
      <c r="AD17" s="36">
        <f>M17+P17+S17+V17+Y17</f>
        <v>1643.5</v>
      </c>
      <c r="AE17" s="37">
        <f t="shared" si="12"/>
        <v>65.739999999999995</v>
      </c>
      <c r="AF17" s="38"/>
      <c r="AG17" s="39"/>
      <c r="AH17" s="39"/>
      <c r="AI17" s="39"/>
    </row>
    <row r="18" spans="1:35" s="40" customFormat="1" ht="39.75" customHeight="1">
      <c r="A18" s="20">
        <f t="shared" si="0"/>
        <v>9</v>
      </c>
      <c r="B18" s="21">
        <v>96</v>
      </c>
      <c r="C18" s="54" t="s">
        <v>74</v>
      </c>
      <c r="D18" s="54" t="s">
        <v>75</v>
      </c>
      <c r="E18" s="55">
        <v>10012062</v>
      </c>
      <c r="F18" s="53" t="s">
        <v>30</v>
      </c>
      <c r="G18" s="56" t="s">
        <v>207</v>
      </c>
      <c r="H18" s="57" t="s">
        <v>208</v>
      </c>
      <c r="I18" s="58" t="s">
        <v>78</v>
      </c>
      <c r="J18" s="61" t="s">
        <v>209</v>
      </c>
      <c r="K18" s="29" t="s">
        <v>210</v>
      </c>
      <c r="L18" s="29" t="s">
        <v>211</v>
      </c>
      <c r="M18" s="82">
        <v>299</v>
      </c>
      <c r="N18" s="31">
        <f>M18/5-IF($AB18=1,2,0)</f>
        <v>59.8</v>
      </c>
      <c r="O18" s="32">
        <f t="shared" si="2"/>
        <v>10</v>
      </c>
      <c r="P18" s="82">
        <v>313.5</v>
      </c>
      <c r="Q18" s="31">
        <f>P18/5-IF($AB18=1,2,0)</f>
        <v>62.7</v>
      </c>
      <c r="R18" s="32">
        <f t="shared" si="4"/>
        <v>9</v>
      </c>
      <c r="S18" s="82">
        <v>319</v>
      </c>
      <c r="T18" s="31">
        <f>S18/5-IF($AB18=1,2,0)</f>
        <v>63.8</v>
      </c>
      <c r="U18" s="33">
        <f t="shared" si="6"/>
        <v>9</v>
      </c>
      <c r="V18" s="82">
        <v>311.5</v>
      </c>
      <c r="W18" s="31">
        <f>V18/5-IF($AB18=1,2,0)</f>
        <v>62.3</v>
      </c>
      <c r="X18" s="33">
        <f t="shared" si="8"/>
        <v>10</v>
      </c>
      <c r="Y18" s="82">
        <v>325.5</v>
      </c>
      <c r="Z18" s="31">
        <f>Y18/5-IF($AB18=1,2,0)</f>
        <v>65.099999999999994</v>
      </c>
      <c r="AA18" s="33">
        <f t="shared" si="10"/>
        <v>9</v>
      </c>
      <c r="AB18" s="83"/>
      <c r="AC18" s="84"/>
      <c r="AD18" s="36">
        <f>M18+P18+S18+V18+Y18</f>
        <v>1568.5</v>
      </c>
      <c r="AE18" s="37">
        <f t="shared" si="12"/>
        <v>62.74</v>
      </c>
      <c r="AF18" s="38"/>
      <c r="AG18" s="39"/>
      <c r="AH18" s="39"/>
      <c r="AI18" s="39"/>
    </row>
    <row r="19" spans="1:35" s="40" customFormat="1" ht="39.75" customHeight="1">
      <c r="A19" s="20">
        <f t="shared" si="0"/>
        <v>10</v>
      </c>
      <c r="B19" s="21">
        <v>88</v>
      </c>
      <c r="C19" s="54" t="s">
        <v>212</v>
      </c>
      <c r="D19" s="54" t="s">
        <v>213</v>
      </c>
      <c r="E19" s="55">
        <v>10116252</v>
      </c>
      <c r="F19" s="53" t="s">
        <v>30</v>
      </c>
      <c r="G19" s="56" t="s">
        <v>214</v>
      </c>
      <c r="H19" s="57" t="s">
        <v>215</v>
      </c>
      <c r="I19" s="58" t="s">
        <v>216</v>
      </c>
      <c r="J19" s="61" t="s">
        <v>209</v>
      </c>
      <c r="K19" s="29" t="s">
        <v>210</v>
      </c>
      <c r="L19" s="29" t="s">
        <v>97</v>
      </c>
      <c r="M19" s="82">
        <v>304</v>
      </c>
      <c r="N19" s="31">
        <f>M19/5-IF($AB18=1,2,0)</f>
        <v>60.8</v>
      </c>
      <c r="O19" s="32">
        <f t="shared" si="2"/>
        <v>9</v>
      </c>
      <c r="P19" s="82">
        <v>308</v>
      </c>
      <c r="Q19" s="31">
        <f>P19/5-IF($AB18=1,2,0)</f>
        <v>61.6</v>
      </c>
      <c r="R19" s="32">
        <f t="shared" si="4"/>
        <v>10</v>
      </c>
      <c r="S19" s="82">
        <v>300.5</v>
      </c>
      <c r="T19" s="31">
        <f>S19/5-IF($AB18=1,2,0)</f>
        <v>60.1</v>
      </c>
      <c r="U19" s="33">
        <f t="shared" si="6"/>
        <v>10</v>
      </c>
      <c r="V19" s="82">
        <v>299</v>
      </c>
      <c r="W19" s="31">
        <f>V19/5-IF($AB18=1,2,0)</f>
        <v>59.8</v>
      </c>
      <c r="X19" s="33">
        <f t="shared" si="8"/>
        <v>11</v>
      </c>
      <c r="Y19" s="82">
        <v>305.5</v>
      </c>
      <c r="Z19" s="31">
        <f>Y19/5-IF($AB18=1,2,0)</f>
        <v>61.1</v>
      </c>
      <c r="AA19" s="33">
        <f t="shared" si="10"/>
        <v>10</v>
      </c>
      <c r="AB19" s="83"/>
      <c r="AC19" s="84"/>
      <c r="AD19" s="36">
        <f>M20+P20+S20+V20+Y20</f>
        <v>1469</v>
      </c>
      <c r="AE19" s="37">
        <f t="shared" si="12"/>
        <v>60.68</v>
      </c>
      <c r="AF19" s="38"/>
      <c r="AG19" s="39"/>
      <c r="AH19" s="39"/>
      <c r="AI19" s="39"/>
    </row>
    <row r="20" spans="1:35" s="40" customFormat="1" ht="39.75" customHeight="1">
      <c r="A20" s="20">
        <f t="shared" si="0"/>
        <v>11</v>
      </c>
      <c r="B20" s="21">
        <v>90</v>
      </c>
      <c r="C20" s="54" t="s">
        <v>67</v>
      </c>
      <c r="D20" s="54" t="s">
        <v>217</v>
      </c>
      <c r="E20" s="55">
        <v>10075106</v>
      </c>
      <c r="F20" s="53" t="s">
        <v>30</v>
      </c>
      <c r="G20" s="56" t="s">
        <v>218</v>
      </c>
      <c r="H20" s="57" t="s">
        <v>219</v>
      </c>
      <c r="I20" s="58" t="s">
        <v>220</v>
      </c>
      <c r="J20" s="29" t="s">
        <v>221</v>
      </c>
      <c r="K20" s="29" t="s">
        <v>222</v>
      </c>
      <c r="L20" s="29" t="s">
        <v>90</v>
      </c>
      <c r="M20" s="82">
        <v>284.5</v>
      </c>
      <c r="N20" s="31">
        <f>M20/5-IF($AB20=1,2,0)</f>
        <v>56.9</v>
      </c>
      <c r="O20" s="32">
        <f t="shared" si="2"/>
        <v>11</v>
      </c>
      <c r="P20" s="82">
        <v>286</v>
      </c>
      <c r="Q20" s="31">
        <f>P20/5-IF($AB20=1,2,0)</f>
        <v>57.2</v>
      </c>
      <c r="R20" s="32">
        <f t="shared" si="4"/>
        <v>11</v>
      </c>
      <c r="S20" s="82">
        <v>297.5</v>
      </c>
      <c r="T20" s="31">
        <f>S20/5-IF($AB20=1,2,0)</f>
        <v>59.5</v>
      </c>
      <c r="U20" s="33">
        <f t="shared" si="6"/>
        <v>11</v>
      </c>
      <c r="V20" s="82">
        <v>314</v>
      </c>
      <c r="W20" s="31">
        <f>V20/5-IF($AB20=1,2,0)</f>
        <v>62.8</v>
      </c>
      <c r="X20" s="33">
        <f t="shared" si="8"/>
        <v>9</v>
      </c>
      <c r="Y20" s="82">
        <v>287</v>
      </c>
      <c r="Z20" s="31">
        <f>Y20/5-IF($AB20=1,2,0)</f>
        <v>57.4</v>
      </c>
      <c r="AA20" s="33">
        <f t="shared" si="10"/>
        <v>11</v>
      </c>
      <c r="AB20" s="83"/>
      <c r="AC20" s="84"/>
      <c r="AD20" s="36">
        <f>M20+P20+S20+V20+Y20</f>
        <v>1469</v>
      </c>
      <c r="AE20" s="37">
        <f t="shared" si="12"/>
        <v>58.76</v>
      </c>
      <c r="AF20" s="38"/>
      <c r="AG20" s="39"/>
      <c r="AH20" s="39"/>
      <c r="AI20" s="39"/>
    </row>
    <row r="21" spans="1:35" s="40" customFormat="1" ht="39.75" customHeight="1">
      <c r="A21" s="20">
        <f t="shared" si="0"/>
        <v>12</v>
      </c>
      <c r="B21" s="21">
        <v>95</v>
      </c>
      <c r="C21" s="54" t="s">
        <v>223</v>
      </c>
      <c r="D21" s="54" t="s">
        <v>224</v>
      </c>
      <c r="E21" s="55">
        <v>10031412</v>
      </c>
      <c r="F21" s="53" t="s">
        <v>30</v>
      </c>
      <c r="G21" s="56" t="s">
        <v>225</v>
      </c>
      <c r="H21" s="57" t="s">
        <v>226</v>
      </c>
      <c r="I21" s="58" t="s">
        <v>227</v>
      </c>
      <c r="J21" s="61" t="s">
        <v>42</v>
      </c>
      <c r="K21" s="29" t="s">
        <v>43</v>
      </c>
      <c r="L21" s="29" t="s">
        <v>228</v>
      </c>
      <c r="M21" s="82">
        <v>280.5</v>
      </c>
      <c r="N21" s="31">
        <f>M21/5-IF($AB21=1,2,0)</f>
        <v>56.1</v>
      </c>
      <c r="O21" s="32">
        <f t="shared" si="2"/>
        <v>12</v>
      </c>
      <c r="P21" s="82">
        <v>270</v>
      </c>
      <c r="Q21" s="31">
        <f>P21/5-IF($AB21=1,2,0)</f>
        <v>54</v>
      </c>
      <c r="R21" s="32">
        <f t="shared" si="4"/>
        <v>12</v>
      </c>
      <c r="S21" s="82">
        <v>264</v>
      </c>
      <c r="T21" s="31">
        <f>S21/5-IF($AB21=1,2,0)</f>
        <v>52.8</v>
      </c>
      <c r="U21" s="33">
        <f t="shared" si="6"/>
        <v>12</v>
      </c>
      <c r="V21" s="82">
        <v>281.5</v>
      </c>
      <c r="W21" s="31">
        <f>V21/5-IF($AB21=1,2,0)</f>
        <v>56.3</v>
      </c>
      <c r="X21" s="33">
        <f t="shared" si="8"/>
        <v>12</v>
      </c>
      <c r="Y21" s="82">
        <v>279.5</v>
      </c>
      <c r="Z21" s="31">
        <f>Y21/5-IF($AB21=1,2,0)</f>
        <v>55.9</v>
      </c>
      <c r="AA21" s="33">
        <f t="shared" si="10"/>
        <v>12</v>
      </c>
      <c r="AB21" s="83"/>
      <c r="AC21" s="84"/>
      <c r="AD21" s="36">
        <f>M21+P21+S21+V21+Y21</f>
        <v>1375.5</v>
      </c>
      <c r="AE21" s="37">
        <f t="shared" si="12"/>
        <v>55.02</v>
      </c>
      <c r="AF21" s="38"/>
      <c r="AG21" s="39"/>
      <c r="AH21" s="39"/>
      <c r="AI21" s="39"/>
    </row>
    <row r="22" spans="1:35" s="40" customFormat="1" ht="15.75" customHeight="1">
      <c r="A22" s="62"/>
      <c r="B22" s="63"/>
      <c r="C22" s="64"/>
      <c r="D22" s="65"/>
      <c r="E22" s="66"/>
      <c r="F22" s="66"/>
      <c r="G22" s="67"/>
      <c r="H22" s="68"/>
      <c r="I22" s="69"/>
      <c r="J22" s="70"/>
      <c r="K22" s="70"/>
      <c r="L22" s="70"/>
      <c r="M22" s="71"/>
      <c r="N22" s="72"/>
      <c r="O22" s="73"/>
      <c r="P22" s="71"/>
      <c r="Q22" s="72"/>
      <c r="R22" s="73"/>
      <c r="S22" s="71"/>
      <c r="T22" s="72"/>
      <c r="U22" s="73"/>
      <c r="V22" s="71"/>
      <c r="W22" s="72"/>
      <c r="X22" s="73"/>
      <c r="Y22" s="71"/>
      <c r="Z22" s="72"/>
      <c r="AA22" s="74"/>
      <c r="AB22" s="75"/>
      <c r="AC22" s="75"/>
      <c r="AD22" s="76"/>
      <c r="AE22" s="77"/>
      <c r="AF22" s="78"/>
      <c r="AG22" s="39"/>
      <c r="AH22" s="39"/>
      <c r="AI22" s="39"/>
    </row>
    <row r="23" spans="1:35" s="105" customFormat="1" ht="18">
      <c r="A23" s="103" t="s">
        <v>229</v>
      </c>
      <c r="B23" s="104"/>
      <c r="C23" s="104"/>
      <c r="D23" s="104"/>
      <c r="E23" s="104"/>
      <c r="F23" s="104"/>
      <c r="G23" s="104"/>
      <c r="H23" s="104"/>
      <c r="I23" s="104"/>
      <c r="J23" s="103" t="s">
        <v>230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</row>
  </sheetData>
  <mergeCells count="25">
    <mergeCell ref="P8:R8"/>
    <mergeCell ref="AE8:AE9"/>
    <mergeCell ref="AF8:AF9"/>
    <mergeCell ref="S8:U8"/>
    <mergeCell ref="V8:X8"/>
    <mergeCell ref="Y8:AA8"/>
    <mergeCell ref="AB8:AB9"/>
    <mergeCell ref="AC8:AC9"/>
    <mergeCell ref="AD8:AD9"/>
    <mergeCell ref="I8:I9"/>
    <mergeCell ref="A1:AF1"/>
    <mergeCell ref="A2:AF2"/>
    <mergeCell ref="A3:AF3"/>
    <mergeCell ref="A4:C4"/>
    <mergeCell ref="A5:AF5"/>
    <mergeCell ref="A6:D6"/>
    <mergeCell ref="A8:A9"/>
    <mergeCell ref="B8:B9"/>
    <mergeCell ref="C8:D9"/>
    <mergeCell ref="F8:F9"/>
    <mergeCell ref="G8:G9"/>
    <mergeCell ref="J8:J9"/>
    <mergeCell ref="K8:K9"/>
    <mergeCell ref="L8:L9"/>
    <mergeCell ref="M8:O8"/>
  </mergeCells>
  <printOptions horizontalCentered="1"/>
  <pageMargins left="0" right="0" top="0" bottom="0" header="0" footer="0"/>
  <pageSetup paperSize="9" scale="6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L14"/>
  <sheetViews>
    <sheetView view="pageBreakPreview" topLeftCell="A4" zoomScale="60" workbookViewId="0">
      <selection activeCell="J11" sqref="J11"/>
    </sheetView>
  </sheetViews>
  <sheetFormatPr baseColWidth="10" defaultColWidth="8.83203125" defaultRowHeight="14" x14ac:dyDescent="0"/>
  <cols>
    <col min="1" max="1" width="4.1640625" customWidth="1"/>
    <col min="2" max="2" width="3.6640625" customWidth="1"/>
    <col min="4" max="4" width="15.1640625" customWidth="1"/>
    <col min="5" max="5" width="0" hidden="1" customWidth="1"/>
    <col min="6" max="6" width="6" customWidth="1"/>
    <col min="7" max="7" width="12.83203125" customWidth="1"/>
    <col min="8" max="8" width="0" hidden="1" customWidth="1"/>
    <col min="9" max="9" width="12.1640625" customWidth="1"/>
    <col min="10" max="10" width="7.83203125" customWidth="1"/>
    <col min="11" max="11" width="8.6640625" customWidth="1"/>
    <col min="12" max="12" width="6.5" customWidth="1"/>
    <col min="13" max="13" width="4.83203125" customWidth="1"/>
    <col min="14" max="14" width="8" customWidth="1"/>
    <col min="15" max="15" width="3.5" customWidth="1"/>
    <col min="16" max="16" width="4.83203125" customWidth="1"/>
    <col min="17" max="17" width="8" customWidth="1"/>
    <col min="18" max="18" width="3.5" customWidth="1"/>
    <col min="19" max="19" width="4.83203125" customWidth="1"/>
    <col min="20" max="20" width="8" customWidth="1"/>
    <col min="21" max="21" width="3.5" customWidth="1"/>
    <col min="22" max="22" width="4.83203125" customWidth="1"/>
    <col min="23" max="23" width="8" customWidth="1"/>
    <col min="24" max="24" width="3.5" customWidth="1"/>
    <col min="25" max="25" width="4.83203125" customWidth="1"/>
    <col min="26" max="26" width="8" customWidth="1"/>
    <col min="27" max="27" width="3.5" customWidth="1"/>
    <col min="28" max="29" width="2.5" customWidth="1"/>
    <col min="30" max="30" width="6.5" customWidth="1"/>
  </cols>
  <sheetData>
    <row r="1" spans="1:38" s="4" customFormat="1" ht="27">
      <c r="A1" s="138" t="s">
        <v>163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"/>
      <c r="AH1" s="3"/>
      <c r="AI1" s="3"/>
    </row>
    <row r="2" spans="1:38" s="4" customFormat="1" ht="2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"/>
      <c r="AH2" s="3"/>
      <c r="AI2" s="3"/>
    </row>
    <row r="3" spans="1:38" s="3" customFormat="1" ht="24" customHeight="1">
      <c r="A3" s="140" t="s">
        <v>232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"/>
    </row>
    <row r="4" spans="1:38" s="3" customFormat="1" ht="11.25" customHeight="1">
      <c r="A4" s="152"/>
      <c r="B4" s="152"/>
      <c r="C4" s="152"/>
      <c r="D4" s="88"/>
      <c r="E4" s="88"/>
      <c r="F4" s="89"/>
      <c r="G4" s="90"/>
      <c r="H4" s="90"/>
      <c r="I4" s="90"/>
      <c r="L4" s="89"/>
      <c r="N4" s="91"/>
      <c r="O4" s="92"/>
      <c r="P4" s="92"/>
      <c r="Q4" s="92"/>
      <c r="R4" s="11"/>
      <c r="AG4" s="1"/>
      <c r="AH4" s="2"/>
    </row>
    <row r="5" spans="1:38" s="3" customFormat="1" ht="21">
      <c r="A5" s="141" t="s">
        <v>277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5"/>
      <c r="AH5" s="2"/>
    </row>
    <row r="6" spans="1:38" s="98" customFormat="1" ht="8.25" customHeight="1">
      <c r="A6" s="153"/>
      <c r="B6" s="153"/>
      <c r="C6" s="153"/>
      <c r="D6" s="153"/>
      <c r="E6" s="93"/>
      <c r="F6" s="94"/>
      <c r="G6" s="95"/>
      <c r="H6" s="95"/>
      <c r="I6" s="95"/>
      <c r="J6" s="95"/>
      <c r="K6" s="95"/>
      <c r="L6" s="96"/>
      <c r="M6" s="97"/>
      <c r="N6" s="97"/>
      <c r="O6" s="97"/>
      <c r="P6" s="97"/>
      <c r="Q6" s="97"/>
      <c r="AG6" s="1"/>
      <c r="AH6" s="2"/>
    </row>
    <row r="7" spans="1:38" s="14" customFormat="1" ht="18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  <c r="AF7" s="13" t="s">
        <v>278</v>
      </c>
      <c r="AG7" s="99"/>
      <c r="AH7" s="2"/>
      <c r="AI7" s="11"/>
    </row>
    <row r="8" spans="1:38" s="4" customFormat="1" ht="19.5" customHeight="1">
      <c r="A8" s="142" t="s">
        <v>6</v>
      </c>
      <c r="B8" s="143" t="s">
        <v>7</v>
      </c>
      <c r="C8" s="144" t="s">
        <v>8</v>
      </c>
      <c r="D8" s="144"/>
      <c r="E8" s="16"/>
      <c r="F8" s="142" t="s">
        <v>9</v>
      </c>
      <c r="G8" s="144" t="s">
        <v>10</v>
      </c>
      <c r="H8" s="16"/>
      <c r="I8" s="144" t="s">
        <v>11</v>
      </c>
      <c r="J8" s="145" t="s">
        <v>12</v>
      </c>
      <c r="K8" s="143" t="s">
        <v>13</v>
      </c>
      <c r="L8" s="143" t="s">
        <v>14</v>
      </c>
      <c r="M8" s="146" t="s">
        <v>15</v>
      </c>
      <c r="N8" s="146"/>
      <c r="O8" s="146"/>
      <c r="P8" s="146" t="s">
        <v>16</v>
      </c>
      <c r="Q8" s="146"/>
      <c r="R8" s="146"/>
      <c r="S8" s="145" t="s">
        <v>17</v>
      </c>
      <c r="T8" s="145"/>
      <c r="U8" s="145"/>
      <c r="V8" s="146" t="s">
        <v>18</v>
      </c>
      <c r="W8" s="146"/>
      <c r="X8" s="146"/>
      <c r="Y8" s="146" t="s">
        <v>19</v>
      </c>
      <c r="Z8" s="146"/>
      <c r="AA8" s="146"/>
      <c r="AB8" s="150" t="s">
        <v>20</v>
      </c>
      <c r="AC8" s="150" t="s">
        <v>21</v>
      </c>
      <c r="AD8" s="144" t="s">
        <v>22</v>
      </c>
      <c r="AE8" s="144" t="s">
        <v>23</v>
      </c>
      <c r="AF8" s="148" t="s">
        <v>24</v>
      </c>
      <c r="AG8" s="3"/>
      <c r="AH8" s="3"/>
      <c r="AI8" s="3"/>
    </row>
    <row r="9" spans="1:38" s="4" customFormat="1" ht="61.5" customHeight="1">
      <c r="A9" s="142"/>
      <c r="B9" s="143"/>
      <c r="C9" s="144"/>
      <c r="D9" s="144"/>
      <c r="E9" s="16"/>
      <c r="F9" s="142"/>
      <c r="G9" s="144"/>
      <c r="H9" s="16"/>
      <c r="I9" s="144"/>
      <c r="J9" s="145"/>
      <c r="K9" s="143"/>
      <c r="L9" s="143"/>
      <c r="M9" s="16" t="s">
        <v>25</v>
      </c>
      <c r="N9" s="16" t="s">
        <v>26</v>
      </c>
      <c r="O9" s="15" t="s">
        <v>27</v>
      </c>
      <c r="P9" s="16" t="s">
        <v>25</v>
      </c>
      <c r="Q9" s="16" t="s">
        <v>26</v>
      </c>
      <c r="R9" s="15" t="s">
        <v>27</v>
      </c>
      <c r="S9" s="16" t="s">
        <v>25</v>
      </c>
      <c r="T9" s="16" t="s">
        <v>26</v>
      </c>
      <c r="U9" s="15" t="s">
        <v>27</v>
      </c>
      <c r="V9" s="16" t="s">
        <v>25</v>
      </c>
      <c r="W9" s="16" t="s">
        <v>26</v>
      </c>
      <c r="X9" s="15" t="s">
        <v>27</v>
      </c>
      <c r="Y9" s="16" t="s">
        <v>25</v>
      </c>
      <c r="Z9" s="16" t="s">
        <v>26</v>
      </c>
      <c r="AA9" s="15" t="s">
        <v>27</v>
      </c>
      <c r="AB9" s="150"/>
      <c r="AC9" s="150"/>
      <c r="AD9" s="144"/>
      <c r="AE9" s="144"/>
      <c r="AF9" s="149"/>
      <c r="AG9" s="3"/>
      <c r="AH9" s="3"/>
      <c r="AI9" s="3"/>
    </row>
    <row r="10" spans="1:38" s="40" customFormat="1" ht="123" customHeight="1">
      <c r="A10" s="20">
        <f>RANK(AE10,AE$10:AE$12,0)</f>
        <v>1</v>
      </c>
      <c r="B10" s="21">
        <v>99</v>
      </c>
      <c r="C10" s="23" t="s">
        <v>166</v>
      </c>
      <c r="D10" s="23" t="s">
        <v>167</v>
      </c>
      <c r="E10" s="24">
        <v>10011374</v>
      </c>
      <c r="F10" s="22" t="s">
        <v>30</v>
      </c>
      <c r="G10" s="25" t="s">
        <v>177</v>
      </c>
      <c r="H10" s="24" t="s">
        <v>178</v>
      </c>
      <c r="I10" s="27" t="s">
        <v>170</v>
      </c>
      <c r="J10" s="28" t="s">
        <v>126</v>
      </c>
      <c r="K10" s="28" t="s">
        <v>43</v>
      </c>
      <c r="L10" s="28" t="s">
        <v>179</v>
      </c>
      <c r="M10" s="82">
        <v>352</v>
      </c>
      <c r="N10" s="31">
        <f>M10/5.1-IF($AB10=1,2,0)</f>
        <v>69.019607843137265</v>
      </c>
      <c r="O10" s="32">
        <f>RANK(N10,N$8:N$19)</f>
        <v>1</v>
      </c>
      <c r="P10" s="82">
        <v>358</v>
      </c>
      <c r="Q10" s="31">
        <f>P10/5.1-IF($AB10=1,2,0)</f>
        <v>70.196078431372555</v>
      </c>
      <c r="R10" s="32">
        <f>RANK(Q10,Q$8:Q$19)</f>
        <v>1</v>
      </c>
      <c r="S10" s="82">
        <v>361</v>
      </c>
      <c r="T10" s="31">
        <f>S10/5.1-IF($AB10=1,2,0)</f>
        <v>70.784313725490208</v>
      </c>
      <c r="U10" s="33">
        <f>RANK(T10,T$8:T$19,0)</f>
        <v>1</v>
      </c>
      <c r="V10" s="82">
        <v>346</v>
      </c>
      <c r="W10" s="31">
        <f>V10/5.1-IF($AB10=1,2,0)</f>
        <v>67.843137254901961</v>
      </c>
      <c r="X10" s="33">
        <f>RANK(W10,W$8:W$19,0)</f>
        <v>1</v>
      </c>
      <c r="Y10" s="82">
        <v>363.5</v>
      </c>
      <c r="Z10" s="31">
        <f>Y10/5.1-IF($AB10=1,2,0)</f>
        <v>71.274509803921575</v>
      </c>
      <c r="AA10" s="33">
        <f>RANK(Z10,Z$8:Z$19,0)</f>
        <v>1</v>
      </c>
      <c r="AB10" s="83"/>
      <c r="AC10" s="84"/>
      <c r="AD10" s="36">
        <f>M10+P10+S10+V10+Y10</f>
        <v>1780.5</v>
      </c>
      <c r="AE10" s="37">
        <f>ROUND(((N10+Q10+T10+W10+Z10)/5)-((AC10*2)/5),3)</f>
        <v>69.823999999999998</v>
      </c>
      <c r="AF10" s="137">
        <v>22000</v>
      </c>
      <c r="AG10" s="39"/>
      <c r="AH10" s="39"/>
      <c r="AI10" s="39"/>
    </row>
    <row r="11" spans="1:38" s="40" customFormat="1" ht="123" customHeight="1">
      <c r="A11" s="20">
        <f>RANK(AE11,AE$10:AE$12,0)</f>
        <v>2</v>
      </c>
      <c r="B11" s="21">
        <v>92</v>
      </c>
      <c r="C11" s="23" t="s">
        <v>202</v>
      </c>
      <c r="D11" s="23" t="s">
        <v>203</v>
      </c>
      <c r="E11" s="24">
        <v>10099304</v>
      </c>
      <c r="F11" s="22" t="s">
        <v>30</v>
      </c>
      <c r="G11" s="25" t="s">
        <v>204</v>
      </c>
      <c r="H11" s="41" t="s">
        <v>205</v>
      </c>
      <c r="I11" s="27" t="s">
        <v>206</v>
      </c>
      <c r="J11" s="28" t="s">
        <v>56</v>
      </c>
      <c r="K11" s="28" t="s">
        <v>35</v>
      </c>
      <c r="L11" s="28" t="s">
        <v>57</v>
      </c>
      <c r="M11" s="82">
        <v>331</v>
      </c>
      <c r="N11" s="31">
        <f>M11/5.1-IF($AB11=1,2,0)</f>
        <v>64.901960784313729</v>
      </c>
      <c r="O11" s="32">
        <f>RANK(N11,N$8:N$19)</f>
        <v>2</v>
      </c>
      <c r="P11" s="82">
        <v>325.5</v>
      </c>
      <c r="Q11" s="31">
        <f>P11/5.1-IF($AB11=1,2,0)</f>
        <v>63.82352941176471</v>
      </c>
      <c r="R11" s="32">
        <f>RANK(Q11,Q$8:Q$19)</f>
        <v>2</v>
      </c>
      <c r="S11" s="82">
        <v>322.5</v>
      </c>
      <c r="T11" s="31">
        <f>S11/5.1-IF($AB11=1,2,0)</f>
        <v>63.235294117647065</v>
      </c>
      <c r="U11" s="33">
        <f>RANK(T11,T$8:T$19,0)</f>
        <v>2</v>
      </c>
      <c r="V11" s="82">
        <v>321</v>
      </c>
      <c r="W11" s="31">
        <f>V11/5.1-IF($AB11=1,2,0)</f>
        <v>62.941176470588239</v>
      </c>
      <c r="X11" s="33">
        <f>RANK(W11,W$8:W$19,0)</f>
        <v>2</v>
      </c>
      <c r="Y11" s="82">
        <v>328.5</v>
      </c>
      <c r="Z11" s="31">
        <f>Y11/5.1-IF($AB11=1,2,0)</f>
        <v>64.411764705882362</v>
      </c>
      <c r="AA11" s="33">
        <f>RANK(Z11,Z$8:Z$19,0)</f>
        <v>3</v>
      </c>
      <c r="AB11" s="83"/>
      <c r="AC11" s="84"/>
      <c r="AD11" s="36">
        <f>M11+P11+S11+V11+Y11</f>
        <v>1628.5</v>
      </c>
      <c r="AE11" s="37">
        <f>ROUND(((N11+Q11+T11+W11+Z11)/5)-((AC11*2)/5),3)</f>
        <v>63.863</v>
      </c>
      <c r="AF11" s="137">
        <v>16000</v>
      </c>
      <c r="AG11" s="39"/>
      <c r="AH11" s="39"/>
      <c r="AI11" s="39"/>
    </row>
    <row r="12" spans="1:38" s="40" customFormat="1" ht="123" customHeight="1">
      <c r="A12" s="20">
        <f>RANK(AE12,AE$10:AE$12,0)</f>
        <v>3</v>
      </c>
      <c r="B12" s="21">
        <v>96</v>
      </c>
      <c r="C12" s="23" t="s">
        <v>74</v>
      </c>
      <c r="D12" s="23" t="s">
        <v>75</v>
      </c>
      <c r="E12" s="24">
        <v>10012062</v>
      </c>
      <c r="F12" s="22" t="s">
        <v>30</v>
      </c>
      <c r="G12" s="25" t="s">
        <v>207</v>
      </c>
      <c r="H12" s="41" t="s">
        <v>208</v>
      </c>
      <c r="I12" s="27" t="s">
        <v>78</v>
      </c>
      <c r="J12" s="42" t="s">
        <v>209</v>
      </c>
      <c r="K12" s="28" t="s">
        <v>210</v>
      </c>
      <c r="L12" s="28" t="s">
        <v>211</v>
      </c>
      <c r="M12" s="82">
        <v>325</v>
      </c>
      <c r="N12" s="31">
        <f>M12/5.1-IF($AB12=1,2,0)</f>
        <v>63.725490196078432</v>
      </c>
      <c r="O12" s="32">
        <f>RANK(N12,N$8:N$19)</f>
        <v>3</v>
      </c>
      <c r="P12" s="82">
        <v>314</v>
      </c>
      <c r="Q12" s="31">
        <f>P12/5.1-IF($AB12=1,2,0)</f>
        <v>61.568627450980394</v>
      </c>
      <c r="R12" s="32">
        <f>RANK(Q12,Q$8:Q$19)</f>
        <v>3</v>
      </c>
      <c r="S12" s="82">
        <v>316.5</v>
      </c>
      <c r="T12" s="31">
        <f>S12/5.1-IF($AB12=1,2,0)</f>
        <v>62.058823529411768</v>
      </c>
      <c r="U12" s="33">
        <f>RANK(T12,T$8:T$19,0)</f>
        <v>3</v>
      </c>
      <c r="V12" s="82">
        <v>317</v>
      </c>
      <c r="W12" s="31">
        <f>V12/5.1-IF($AB12=1,2,0)</f>
        <v>62.156862745098046</v>
      </c>
      <c r="X12" s="33">
        <f>RANK(W12,W$8:W$19,0)</f>
        <v>3</v>
      </c>
      <c r="Y12" s="82">
        <v>330</v>
      </c>
      <c r="Z12" s="31">
        <f>Y12/5.1-IF($AB12=1,2,0)</f>
        <v>64.705882352941174</v>
      </c>
      <c r="AA12" s="33">
        <f>RANK(Z12,Z$8:Z$19,0)</f>
        <v>2</v>
      </c>
      <c r="AB12" s="83"/>
      <c r="AC12" s="84"/>
      <c r="AD12" s="36">
        <f>M12+P12+S12+V12+Y12</f>
        <v>1602.5</v>
      </c>
      <c r="AE12" s="37">
        <f>ROUND(((N12+Q12+T12+W12+Z12)/5)-((AC12*2)/5),3)</f>
        <v>62.843000000000004</v>
      </c>
      <c r="AF12" s="137">
        <v>12000</v>
      </c>
      <c r="AG12" s="39"/>
      <c r="AH12" s="39"/>
      <c r="AI12" s="39"/>
    </row>
    <row r="13" spans="1:38" s="40" customFormat="1" ht="42" customHeight="1">
      <c r="A13" s="62"/>
      <c r="B13" s="63"/>
      <c r="C13" s="64"/>
      <c r="D13" s="65"/>
      <c r="E13" s="66"/>
      <c r="F13" s="66"/>
      <c r="G13" s="67"/>
      <c r="H13" s="68"/>
      <c r="I13" s="69"/>
      <c r="J13" s="70"/>
      <c r="K13" s="70"/>
      <c r="L13" s="70"/>
      <c r="M13" s="71"/>
      <c r="N13" s="72"/>
      <c r="O13" s="73"/>
      <c r="P13" s="71"/>
      <c r="Q13" s="72"/>
      <c r="R13" s="73"/>
      <c r="S13" s="71"/>
      <c r="T13" s="72"/>
      <c r="U13" s="73"/>
      <c r="V13" s="71"/>
      <c r="W13" s="72"/>
      <c r="X13" s="73"/>
      <c r="Y13" s="71"/>
      <c r="Z13" s="72"/>
      <c r="AA13" s="74"/>
      <c r="AB13" s="75"/>
      <c r="AC13" s="75"/>
      <c r="AD13" s="76"/>
      <c r="AE13" s="77"/>
      <c r="AF13" s="78"/>
      <c r="AG13" s="39"/>
      <c r="AH13" s="39"/>
      <c r="AI13" s="39"/>
    </row>
    <row r="14" spans="1:38" s="105" customFormat="1" ht="18">
      <c r="A14" s="103" t="s">
        <v>229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3" t="s">
        <v>279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</row>
  </sheetData>
  <mergeCells count="25">
    <mergeCell ref="P8:R8"/>
    <mergeCell ref="AE8:AE9"/>
    <mergeCell ref="AF8:AF9"/>
    <mergeCell ref="S8:U8"/>
    <mergeCell ref="V8:X8"/>
    <mergeCell ref="Y8:AA8"/>
    <mergeCell ref="AB8:AB9"/>
    <mergeCell ref="AC8:AC9"/>
    <mergeCell ref="AD8:AD9"/>
    <mergeCell ref="I8:I9"/>
    <mergeCell ref="A1:AF1"/>
    <mergeCell ref="A2:AF2"/>
    <mergeCell ref="A3:AF3"/>
    <mergeCell ref="A4:C4"/>
    <mergeCell ref="A5:AF5"/>
    <mergeCell ref="A6:D6"/>
    <mergeCell ref="A8:A9"/>
    <mergeCell ref="B8:B9"/>
    <mergeCell ref="C8:D9"/>
    <mergeCell ref="F8:F9"/>
    <mergeCell ref="G8:G9"/>
    <mergeCell ref="J8:J9"/>
    <mergeCell ref="K8:K9"/>
    <mergeCell ref="L8:L9"/>
    <mergeCell ref="M8:O8"/>
  </mergeCells>
  <printOptions horizontalCentered="1"/>
  <pageMargins left="0" right="0" top="0" bottom="0" header="0" footer="0"/>
  <pageSetup paperSize="9" scale="73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view="pageBreakPreview" topLeftCell="A7" zoomScale="60" workbookViewId="0">
      <selection activeCell="R22" sqref="R22"/>
    </sheetView>
  </sheetViews>
  <sheetFormatPr baseColWidth="10" defaultColWidth="8.83203125" defaultRowHeight="14" x14ac:dyDescent="0"/>
  <cols>
    <col min="1" max="1" width="4.1640625" customWidth="1"/>
    <col min="2" max="2" width="5" customWidth="1"/>
    <col min="3" max="3" width="4.5" customWidth="1"/>
    <col min="5" max="5" width="16" customWidth="1"/>
    <col min="6" max="6" width="0" hidden="1" customWidth="1"/>
    <col min="7" max="7" width="5" customWidth="1"/>
    <col min="8" max="8" width="13.6640625" customWidth="1"/>
    <col min="9" max="9" width="0" hidden="1" customWidth="1"/>
    <col min="10" max="10" width="12.33203125" customWidth="1"/>
    <col min="14" max="15" width="0" hidden="1" customWidth="1"/>
  </cols>
  <sheetData>
    <row r="1" spans="1:32" s="107" customFormat="1" ht="25.5" customHeight="1">
      <c r="A1" s="154" t="s">
        <v>231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107" customFormat="1" ht="23.25" customHeight="1">
      <c r="A2" s="155" t="s">
        <v>232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32" s="107" customFormat="1" ht="21" customHeight="1">
      <c r="A3" s="156" t="s">
        <v>233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32" s="109" customFormat="1" ht="27" customHeight="1">
      <c r="A4" s="157" t="s">
        <v>234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08"/>
      <c r="O4" s="108"/>
    </row>
    <row r="5" spans="1:32" s="113" customFormat="1" ht="18" customHeight="1">
      <c r="A5" s="9" t="s">
        <v>4</v>
      </c>
      <c r="B5" s="110"/>
      <c r="C5" s="110"/>
      <c r="D5" s="111"/>
      <c r="E5" s="111"/>
      <c r="F5" s="111"/>
      <c r="G5" s="111"/>
      <c r="H5" s="111"/>
      <c r="I5" s="111"/>
      <c r="J5" s="112"/>
      <c r="L5" s="159">
        <v>42428</v>
      </c>
      <c r="M5" s="159"/>
      <c r="N5" s="160"/>
      <c r="O5" s="160"/>
    </row>
    <row r="6" spans="1:32" s="119" customFormat="1" ht="44.25" customHeight="1">
      <c r="A6" s="114" t="s">
        <v>235</v>
      </c>
      <c r="B6" s="114" t="s">
        <v>236</v>
      </c>
      <c r="C6" s="115" t="s">
        <v>7</v>
      </c>
      <c r="D6" s="161" t="s">
        <v>237</v>
      </c>
      <c r="E6" s="162"/>
      <c r="F6" s="116" t="s">
        <v>238</v>
      </c>
      <c r="G6" s="114" t="s">
        <v>9</v>
      </c>
      <c r="H6" s="114" t="s">
        <v>10</v>
      </c>
      <c r="I6" s="114" t="s">
        <v>239</v>
      </c>
      <c r="J6" s="114" t="s">
        <v>11</v>
      </c>
      <c r="K6" s="114" t="s">
        <v>12</v>
      </c>
      <c r="L6" s="114" t="s">
        <v>240</v>
      </c>
      <c r="M6" s="114" t="s">
        <v>14</v>
      </c>
      <c r="N6" s="131" t="s">
        <v>241</v>
      </c>
      <c r="O6" s="118" t="s">
        <v>242</v>
      </c>
    </row>
    <row r="7" spans="1:32" s="123" customFormat="1" ht="45" customHeight="1">
      <c r="A7" s="120">
        <v>1</v>
      </c>
      <c r="B7" s="121">
        <v>0.45833333333333331</v>
      </c>
      <c r="C7" s="21">
        <v>92</v>
      </c>
      <c r="D7" s="23" t="s">
        <v>202</v>
      </c>
      <c r="E7" s="23" t="s">
        <v>203</v>
      </c>
      <c r="F7" s="24">
        <v>10099304</v>
      </c>
      <c r="G7" s="22" t="s">
        <v>30</v>
      </c>
      <c r="H7" s="25" t="s">
        <v>204</v>
      </c>
      <c r="I7" s="41" t="s">
        <v>205</v>
      </c>
      <c r="J7" s="27" t="s">
        <v>206</v>
      </c>
      <c r="K7" s="28" t="s">
        <v>56</v>
      </c>
      <c r="L7" s="28" t="s">
        <v>35</v>
      </c>
      <c r="M7" s="28" t="s">
        <v>57</v>
      </c>
      <c r="N7" s="132" t="s">
        <v>244</v>
      </c>
      <c r="O7" s="133" t="s">
        <v>245</v>
      </c>
    </row>
    <row r="8" spans="1:32" s="123" customFormat="1" ht="45" customHeight="1">
      <c r="A8" s="120">
        <v>2</v>
      </c>
      <c r="B8" s="121">
        <v>0.46458333333333335</v>
      </c>
      <c r="C8" s="21">
        <v>99</v>
      </c>
      <c r="D8" s="23" t="s">
        <v>166</v>
      </c>
      <c r="E8" s="23" t="s">
        <v>167</v>
      </c>
      <c r="F8" s="24">
        <v>10011374</v>
      </c>
      <c r="G8" s="22" t="s">
        <v>30</v>
      </c>
      <c r="H8" s="25" t="s">
        <v>177</v>
      </c>
      <c r="I8" s="24" t="s">
        <v>178</v>
      </c>
      <c r="J8" s="27" t="s">
        <v>170</v>
      </c>
      <c r="K8" s="28" t="s">
        <v>126</v>
      </c>
      <c r="L8" s="28" t="s">
        <v>43</v>
      </c>
      <c r="M8" s="28" t="s">
        <v>179</v>
      </c>
      <c r="N8" s="132" t="s">
        <v>246</v>
      </c>
      <c r="O8" s="133" t="s">
        <v>247</v>
      </c>
    </row>
    <row r="9" spans="1:32" s="124" customFormat="1" ht="45" customHeight="1">
      <c r="A9" s="120">
        <v>3</v>
      </c>
      <c r="B9" s="121">
        <v>0.47083333333333299</v>
      </c>
      <c r="C9" s="21">
        <v>96</v>
      </c>
      <c r="D9" s="23" t="s">
        <v>74</v>
      </c>
      <c r="E9" s="23" t="s">
        <v>75</v>
      </c>
      <c r="F9" s="24">
        <v>10012062</v>
      </c>
      <c r="G9" s="22" t="s">
        <v>30</v>
      </c>
      <c r="H9" s="25" t="s">
        <v>207</v>
      </c>
      <c r="I9" s="41" t="s">
        <v>208</v>
      </c>
      <c r="J9" s="27" t="s">
        <v>78</v>
      </c>
      <c r="K9" s="42" t="s">
        <v>209</v>
      </c>
      <c r="L9" s="28" t="s">
        <v>210</v>
      </c>
      <c r="M9" s="28" t="s">
        <v>211</v>
      </c>
      <c r="N9" s="132" t="s">
        <v>248</v>
      </c>
      <c r="O9" s="133" t="s">
        <v>249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</row>
    <row r="10" spans="1:32" s="123" customFormat="1" ht="12">
      <c r="A10" s="125"/>
      <c r="B10" s="126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O10" s="127"/>
    </row>
    <row r="11" spans="1:32" s="107" customFormat="1" ht="23.25" customHeight="1">
      <c r="A11" s="155" t="s">
        <v>250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32" s="107" customFormat="1" ht="21" customHeight="1">
      <c r="A12" s="156" t="s">
        <v>233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32" s="109" customFormat="1" ht="25.5" customHeight="1">
      <c r="A13" s="157" t="s">
        <v>251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08"/>
      <c r="O13" s="108"/>
    </row>
    <row r="14" spans="1:32" s="113" customFormat="1" ht="18" customHeight="1">
      <c r="A14" s="9" t="s">
        <v>4</v>
      </c>
      <c r="B14" s="110"/>
      <c r="C14" s="110"/>
      <c r="D14" s="111"/>
      <c r="E14" s="111"/>
      <c r="F14" s="111"/>
      <c r="G14" s="111"/>
      <c r="H14" s="111"/>
      <c r="I14" s="111"/>
      <c r="J14" s="112"/>
      <c r="L14" s="159">
        <v>42428</v>
      </c>
      <c r="M14" s="159"/>
      <c r="N14" s="160"/>
      <c r="O14" s="160"/>
    </row>
    <row r="15" spans="1:32" s="119" customFormat="1" ht="44.25" customHeight="1">
      <c r="A15" s="114" t="s">
        <v>235</v>
      </c>
      <c r="B15" s="114" t="s">
        <v>236</v>
      </c>
      <c r="C15" s="115" t="s">
        <v>7</v>
      </c>
      <c r="D15" s="161" t="s">
        <v>237</v>
      </c>
      <c r="E15" s="162"/>
      <c r="F15" s="116" t="s">
        <v>238</v>
      </c>
      <c r="G15" s="114" t="s">
        <v>9</v>
      </c>
      <c r="H15" s="114" t="s">
        <v>10</v>
      </c>
      <c r="I15" s="114" t="s">
        <v>239</v>
      </c>
      <c r="J15" s="114" t="s">
        <v>11</v>
      </c>
      <c r="K15" s="114" t="s">
        <v>12</v>
      </c>
      <c r="L15" s="114" t="s">
        <v>240</v>
      </c>
      <c r="M15" s="114" t="s">
        <v>14</v>
      </c>
      <c r="N15" s="117" t="s">
        <v>241</v>
      </c>
      <c r="O15" s="118" t="s">
        <v>242</v>
      </c>
    </row>
    <row r="16" spans="1:32" s="123" customFormat="1" ht="45" customHeight="1">
      <c r="A16" s="120">
        <v>1</v>
      </c>
      <c r="B16" s="121">
        <v>0.5</v>
      </c>
      <c r="C16" s="21">
        <v>94</v>
      </c>
      <c r="D16" s="23" t="s">
        <v>182</v>
      </c>
      <c r="E16" s="25" t="s">
        <v>183</v>
      </c>
      <c r="F16" s="24">
        <v>10008642</v>
      </c>
      <c r="G16" s="22" t="s">
        <v>184</v>
      </c>
      <c r="H16" s="25" t="s">
        <v>185</v>
      </c>
      <c r="I16" s="24" t="s">
        <v>186</v>
      </c>
      <c r="J16" s="27" t="s">
        <v>187</v>
      </c>
      <c r="K16" s="28" t="s">
        <v>126</v>
      </c>
      <c r="L16" s="28" t="s">
        <v>188</v>
      </c>
      <c r="M16" s="28" t="s">
        <v>90</v>
      </c>
      <c r="N16" s="28" t="s">
        <v>246</v>
      </c>
      <c r="O16" s="122" t="s">
        <v>252</v>
      </c>
    </row>
    <row r="17" spans="1:32" s="124" customFormat="1" ht="45" customHeight="1">
      <c r="A17" s="120">
        <v>2</v>
      </c>
      <c r="B17" s="121">
        <v>0.50694444444444442</v>
      </c>
      <c r="C17" s="21">
        <v>88</v>
      </c>
      <c r="D17" s="23" t="s">
        <v>212</v>
      </c>
      <c r="E17" s="23" t="s">
        <v>213</v>
      </c>
      <c r="F17" s="24">
        <v>10116252</v>
      </c>
      <c r="G17" s="22" t="s">
        <v>30</v>
      </c>
      <c r="H17" s="25" t="s">
        <v>214</v>
      </c>
      <c r="I17" s="41" t="s">
        <v>215</v>
      </c>
      <c r="J17" s="27" t="s">
        <v>216</v>
      </c>
      <c r="K17" s="42" t="s">
        <v>209</v>
      </c>
      <c r="L17" s="28" t="s">
        <v>210</v>
      </c>
      <c r="M17" s="28" t="s">
        <v>97</v>
      </c>
      <c r="N17" s="28" t="s">
        <v>246</v>
      </c>
      <c r="O17" s="122" t="s">
        <v>253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s="123" customFormat="1" ht="45" customHeight="1">
      <c r="A18" s="120">
        <v>3</v>
      </c>
      <c r="B18" s="121">
        <v>0.51388888888888895</v>
      </c>
      <c r="C18" s="21">
        <v>91</v>
      </c>
      <c r="D18" s="23" t="s">
        <v>195</v>
      </c>
      <c r="E18" s="25" t="s">
        <v>196</v>
      </c>
      <c r="F18" s="24">
        <v>10044009</v>
      </c>
      <c r="G18" s="22" t="s">
        <v>30</v>
      </c>
      <c r="H18" s="25" t="s">
        <v>197</v>
      </c>
      <c r="I18" s="41" t="s">
        <v>198</v>
      </c>
      <c r="J18" s="27" t="s">
        <v>199</v>
      </c>
      <c r="K18" s="28" t="s">
        <v>50</v>
      </c>
      <c r="L18" s="28" t="s">
        <v>200</v>
      </c>
      <c r="M18" s="28" t="s">
        <v>201</v>
      </c>
      <c r="N18" s="28" t="s">
        <v>246</v>
      </c>
      <c r="O18" s="122" t="s">
        <v>254</v>
      </c>
    </row>
    <row r="19" spans="1:32" s="123" customFormat="1" ht="45" customHeight="1">
      <c r="A19" s="120">
        <v>4</v>
      </c>
      <c r="B19" s="121">
        <v>0.52083333333333304</v>
      </c>
      <c r="C19" s="21">
        <v>89</v>
      </c>
      <c r="D19" s="23" t="s">
        <v>189</v>
      </c>
      <c r="E19" s="25" t="s">
        <v>190</v>
      </c>
      <c r="F19" s="102" t="s">
        <v>191</v>
      </c>
      <c r="G19" s="22" t="s">
        <v>30</v>
      </c>
      <c r="H19" s="25" t="s">
        <v>192</v>
      </c>
      <c r="I19" s="41" t="s">
        <v>193</v>
      </c>
      <c r="J19" s="27" t="s">
        <v>194</v>
      </c>
      <c r="K19" s="28" t="s">
        <v>56</v>
      </c>
      <c r="L19" s="28" t="s">
        <v>43</v>
      </c>
      <c r="M19" s="28" t="s">
        <v>79</v>
      </c>
      <c r="N19" s="28" t="s">
        <v>246</v>
      </c>
      <c r="O19" s="122" t="s">
        <v>255</v>
      </c>
    </row>
    <row r="20" spans="1:32" s="128" customFormat="1" ht="45" customHeight="1">
      <c r="A20" s="120">
        <v>5</v>
      </c>
      <c r="B20" s="121">
        <v>0.52777777777777801</v>
      </c>
      <c r="C20" s="21">
        <v>93</v>
      </c>
      <c r="D20" s="23" t="s">
        <v>28</v>
      </c>
      <c r="E20" s="23" t="s">
        <v>29</v>
      </c>
      <c r="F20" s="24">
        <v>10003382</v>
      </c>
      <c r="G20" s="22" t="s">
        <v>30</v>
      </c>
      <c r="H20" s="25" t="s">
        <v>180</v>
      </c>
      <c r="I20" s="41" t="s">
        <v>181</v>
      </c>
      <c r="J20" s="27" t="s">
        <v>33</v>
      </c>
      <c r="K20" s="28" t="s">
        <v>34</v>
      </c>
      <c r="L20" s="28" t="s">
        <v>35</v>
      </c>
      <c r="M20" s="28" t="s">
        <v>51</v>
      </c>
      <c r="N20" s="28" t="s">
        <v>246</v>
      </c>
      <c r="O20" s="122" t="s">
        <v>256</v>
      </c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s="123" customFormat="1" ht="45" customHeight="1">
      <c r="A21" s="120">
        <v>6</v>
      </c>
      <c r="B21" s="121">
        <v>0.53472222222222199</v>
      </c>
      <c r="C21" s="21">
        <v>100</v>
      </c>
      <c r="D21" s="23" t="s">
        <v>166</v>
      </c>
      <c r="E21" s="23" t="s">
        <v>167</v>
      </c>
      <c r="F21" s="24">
        <v>10011374</v>
      </c>
      <c r="G21" s="22" t="s">
        <v>30</v>
      </c>
      <c r="H21" s="25" t="s">
        <v>168</v>
      </c>
      <c r="I21" s="24" t="s">
        <v>169</v>
      </c>
      <c r="J21" s="27" t="s">
        <v>170</v>
      </c>
      <c r="K21" s="28" t="s">
        <v>171</v>
      </c>
      <c r="L21" s="28" t="s">
        <v>43</v>
      </c>
      <c r="M21" s="28" t="s">
        <v>79</v>
      </c>
      <c r="N21" s="28" t="s">
        <v>246</v>
      </c>
      <c r="O21" s="122" t="s">
        <v>257</v>
      </c>
    </row>
    <row r="22" spans="1:32" s="123" customFormat="1" ht="45" customHeight="1">
      <c r="A22" s="120">
        <v>7</v>
      </c>
      <c r="B22" s="121">
        <v>0.54166666666666696</v>
      </c>
      <c r="C22" s="21">
        <v>98</v>
      </c>
      <c r="D22" s="23" t="s">
        <v>172</v>
      </c>
      <c r="E22" s="23" t="s">
        <v>173</v>
      </c>
      <c r="F22" s="24">
        <v>10029498</v>
      </c>
      <c r="G22" s="22" t="s">
        <v>30</v>
      </c>
      <c r="H22" s="100" t="s">
        <v>174</v>
      </c>
      <c r="I22" s="129" t="s">
        <v>175</v>
      </c>
      <c r="J22" s="27" t="s">
        <v>176</v>
      </c>
      <c r="K22" s="28" t="s">
        <v>56</v>
      </c>
      <c r="L22" s="28" t="s">
        <v>43</v>
      </c>
      <c r="M22" s="28" t="s">
        <v>51</v>
      </c>
      <c r="N22" s="28" t="s">
        <v>246</v>
      </c>
      <c r="O22" s="130" t="s">
        <v>258</v>
      </c>
    </row>
  </sheetData>
  <mergeCells count="13">
    <mergeCell ref="D15:E15"/>
    <mergeCell ref="D6:E6"/>
    <mergeCell ref="A11:N11"/>
    <mergeCell ref="A12:O12"/>
    <mergeCell ref="A13:M13"/>
    <mergeCell ref="L14:M14"/>
    <mergeCell ref="N14:O14"/>
    <mergeCell ref="A1:O1"/>
    <mergeCell ref="A2:N2"/>
    <mergeCell ref="A3:O3"/>
    <mergeCell ref="A4:M4"/>
    <mergeCell ref="L5:M5"/>
    <mergeCell ref="N5:O5"/>
  </mergeCells>
  <pageMargins left="0.7" right="0.7" top="0.75" bottom="0.75" header="0.3" footer="0.3"/>
  <pageSetup paperSize="9" scale="8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view="pageBreakPreview" zoomScale="60" workbookViewId="0">
      <selection activeCell="T14" sqref="T14"/>
    </sheetView>
  </sheetViews>
  <sheetFormatPr baseColWidth="10" defaultColWidth="8.83203125" defaultRowHeight="14" x14ac:dyDescent="0"/>
  <cols>
    <col min="1" max="1" width="3.5" customWidth="1"/>
    <col min="2" max="2" width="5" customWidth="1"/>
    <col min="3" max="3" width="4.5" customWidth="1"/>
    <col min="5" max="5" width="15.1640625" customWidth="1"/>
    <col min="6" max="6" width="0" hidden="1" customWidth="1"/>
    <col min="7" max="7" width="6" customWidth="1"/>
    <col min="8" max="8" width="16" customWidth="1"/>
    <col min="9" max="9" width="0" hidden="1" customWidth="1"/>
    <col min="10" max="10" width="13" customWidth="1"/>
    <col min="14" max="15" width="0" hidden="1" customWidth="1"/>
  </cols>
  <sheetData>
    <row r="1" spans="1:32" s="107" customFormat="1" ht="25.5" customHeight="1">
      <c r="A1" s="154" t="s">
        <v>259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107" customFormat="1" ht="23.25" customHeight="1">
      <c r="A2" s="155" t="s">
        <v>260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32" s="107" customFormat="1" ht="21" customHeight="1">
      <c r="A3" s="156" t="s">
        <v>233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32" s="135" customFormat="1" ht="25.5" customHeight="1">
      <c r="A4" s="157" t="s">
        <v>261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34"/>
      <c r="O4" s="134"/>
    </row>
    <row r="5" spans="1:32" s="113" customFormat="1" ht="18" customHeight="1">
      <c r="A5" s="9" t="s">
        <v>4</v>
      </c>
      <c r="B5" s="110"/>
      <c r="C5" s="110"/>
      <c r="D5" s="111"/>
      <c r="E5" s="111"/>
      <c r="F5" s="111"/>
      <c r="G5" s="111"/>
      <c r="H5" s="111"/>
      <c r="I5" s="111"/>
      <c r="J5" s="112"/>
      <c r="L5" s="159">
        <v>42428</v>
      </c>
      <c r="M5" s="159"/>
      <c r="N5" s="160"/>
      <c r="O5" s="160"/>
    </row>
    <row r="6" spans="1:32" s="119" customFormat="1" ht="44.25" customHeight="1">
      <c r="A6" s="114" t="s">
        <v>235</v>
      </c>
      <c r="B6" s="114" t="s">
        <v>236</v>
      </c>
      <c r="C6" s="115" t="s">
        <v>7</v>
      </c>
      <c r="D6" s="161" t="s">
        <v>237</v>
      </c>
      <c r="E6" s="162"/>
      <c r="F6" s="116" t="s">
        <v>238</v>
      </c>
      <c r="G6" s="114" t="s">
        <v>9</v>
      </c>
      <c r="H6" s="114" t="s">
        <v>10</v>
      </c>
      <c r="I6" s="114" t="s">
        <v>239</v>
      </c>
      <c r="J6" s="114" t="s">
        <v>11</v>
      </c>
      <c r="K6" s="114" t="s">
        <v>12</v>
      </c>
      <c r="L6" s="114" t="s">
        <v>240</v>
      </c>
      <c r="M6" s="114" t="s">
        <v>14</v>
      </c>
      <c r="N6" s="117" t="s">
        <v>241</v>
      </c>
      <c r="O6" s="118" t="s">
        <v>242</v>
      </c>
    </row>
    <row r="7" spans="1:32" s="123" customFormat="1" ht="39" customHeight="1">
      <c r="A7" s="120">
        <v>1</v>
      </c>
      <c r="B7" s="121">
        <v>0.60416666666666663</v>
      </c>
      <c r="C7" s="21">
        <v>6</v>
      </c>
      <c r="D7" s="23" t="s">
        <v>67</v>
      </c>
      <c r="E7" s="23" t="s">
        <v>68</v>
      </c>
      <c r="F7" s="24">
        <v>10095365</v>
      </c>
      <c r="G7" s="22" t="s">
        <v>30</v>
      </c>
      <c r="H7" s="25" t="s">
        <v>69</v>
      </c>
      <c r="I7" s="41" t="s">
        <v>70</v>
      </c>
      <c r="J7" s="27" t="s">
        <v>262</v>
      </c>
      <c r="K7" s="28" t="s">
        <v>72</v>
      </c>
      <c r="L7" s="28" t="s">
        <v>35</v>
      </c>
      <c r="M7" s="28" t="s">
        <v>73</v>
      </c>
      <c r="N7" s="28" t="s">
        <v>246</v>
      </c>
      <c r="O7" s="136" t="s">
        <v>263</v>
      </c>
    </row>
    <row r="8" spans="1:32" s="123" customFormat="1" ht="39" customHeight="1">
      <c r="A8" s="120">
        <v>2</v>
      </c>
      <c r="B8" s="121">
        <v>0.60972222222222217</v>
      </c>
      <c r="C8" s="21">
        <v>7</v>
      </c>
      <c r="D8" s="23" t="s">
        <v>80</v>
      </c>
      <c r="E8" s="23" t="s">
        <v>81</v>
      </c>
      <c r="F8" s="24">
        <v>10029025</v>
      </c>
      <c r="G8" s="22" t="s">
        <v>30</v>
      </c>
      <c r="H8" s="25" t="s">
        <v>82</v>
      </c>
      <c r="I8" s="41" t="s">
        <v>83</v>
      </c>
      <c r="J8" s="27" t="s">
        <v>84</v>
      </c>
      <c r="K8" s="28" t="s">
        <v>85</v>
      </c>
      <c r="L8" s="28" t="s">
        <v>35</v>
      </c>
      <c r="M8" s="28" t="s">
        <v>66</v>
      </c>
      <c r="N8" s="28" t="s">
        <v>264</v>
      </c>
      <c r="O8" s="122" t="s">
        <v>265</v>
      </c>
    </row>
    <row r="9" spans="1:32" s="123" customFormat="1" ht="39" customHeight="1">
      <c r="A9" s="120">
        <v>3</v>
      </c>
      <c r="B9" s="121">
        <v>0.61527777777777803</v>
      </c>
      <c r="C9" s="21">
        <v>23</v>
      </c>
      <c r="D9" s="23" t="s">
        <v>128</v>
      </c>
      <c r="E9" s="23" t="s">
        <v>129</v>
      </c>
      <c r="F9" s="24">
        <v>10137000</v>
      </c>
      <c r="G9" s="22" t="s">
        <v>30</v>
      </c>
      <c r="H9" s="25" t="s">
        <v>130</v>
      </c>
      <c r="I9" s="41" t="s">
        <v>131</v>
      </c>
      <c r="J9" s="27" t="s">
        <v>132</v>
      </c>
      <c r="K9" s="28" t="s">
        <v>114</v>
      </c>
      <c r="L9" s="28" t="s">
        <v>115</v>
      </c>
      <c r="M9" s="28" t="s">
        <v>66</v>
      </c>
      <c r="N9" s="28" t="s">
        <v>264</v>
      </c>
      <c r="O9" s="122" t="s">
        <v>266</v>
      </c>
    </row>
    <row r="10" spans="1:32" s="123" customFormat="1" ht="39" customHeight="1">
      <c r="A10" s="120">
        <v>4</v>
      </c>
      <c r="B10" s="121">
        <v>0.62083333333333302</v>
      </c>
      <c r="C10" s="21">
        <v>18</v>
      </c>
      <c r="D10" s="23" t="s">
        <v>37</v>
      </c>
      <c r="E10" s="23" t="s">
        <v>91</v>
      </c>
      <c r="F10" s="24">
        <v>10116096</v>
      </c>
      <c r="G10" s="22" t="s">
        <v>30</v>
      </c>
      <c r="H10" s="25" t="s">
        <v>92</v>
      </c>
      <c r="I10" s="41" t="s">
        <v>93</v>
      </c>
      <c r="J10" s="27" t="s">
        <v>94</v>
      </c>
      <c r="K10" s="28" t="s">
        <v>95</v>
      </c>
      <c r="L10" s="28" t="s">
        <v>96</v>
      </c>
      <c r="M10" s="28" t="s">
        <v>97</v>
      </c>
      <c r="N10" s="28" t="s">
        <v>267</v>
      </c>
      <c r="O10" s="130" t="s">
        <v>268</v>
      </c>
    </row>
    <row r="11" spans="1:32" s="124" customFormat="1" ht="39" customHeight="1">
      <c r="A11" s="120">
        <v>5</v>
      </c>
      <c r="B11" s="121">
        <v>0.62638888888888899</v>
      </c>
      <c r="C11" s="21">
        <v>3</v>
      </c>
      <c r="D11" s="23" t="s">
        <v>45</v>
      </c>
      <c r="E11" s="23" t="s">
        <v>86</v>
      </c>
      <c r="F11" s="24">
        <v>10029501</v>
      </c>
      <c r="G11" s="22" t="s">
        <v>30</v>
      </c>
      <c r="H11" s="25" t="s">
        <v>111</v>
      </c>
      <c r="I11" s="41" t="s">
        <v>112</v>
      </c>
      <c r="J11" s="27" t="s">
        <v>113</v>
      </c>
      <c r="K11" s="28" t="s">
        <v>114</v>
      </c>
      <c r="L11" s="28" t="s">
        <v>115</v>
      </c>
      <c r="M11" s="28" t="s">
        <v>97</v>
      </c>
      <c r="N11" s="28" t="s">
        <v>264</v>
      </c>
      <c r="O11" s="122" t="s">
        <v>269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39" customHeight="1">
      <c r="A12" s="120">
        <v>6</v>
      </c>
      <c r="B12" s="121">
        <v>0.63194444444444398</v>
      </c>
      <c r="C12" s="21">
        <v>1</v>
      </c>
      <c r="D12" s="23" t="s">
        <v>61</v>
      </c>
      <c r="E12" s="23" t="s">
        <v>62</v>
      </c>
      <c r="F12" s="41">
        <v>10071614</v>
      </c>
      <c r="G12" s="22" t="s">
        <v>30</v>
      </c>
      <c r="H12" s="25" t="s">
        <v>63</v>
      </c>
      <c r="I12" s="41" t="s">
        <v>64</v>
      </c>
      <c r="J12" s="27" t="s">
        <v>65</v>
      </c>
      <c r="K12" s="28" t="s">
        <v>56</v>
      </c>
      <c r="L12" s="28" t="s">
        <v>35</v>
      </c>
      <c r="M12" s="28" t="s">
        <v>66</v>
      </c>
      <c r="N12" s="28" t="s">
        <v>246</v>
      </c>
      <c r="O12" s="122" t="s">
        <v>270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s="124" customFormat="1" ht="32.25" customHeight="1">
      <c r="A13" s="163" t="s">
        <v>243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4"/>
      <c r="N13" s="28"/>
      <c r="O13" s="122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s="123" customFormat="1" ht="39" customHeight="1">
      <c r="A14" s="120">
        <v>7</v>
      </c>
      <c r="B14" s="121">
        <v>0.64583333333333337</v>
      </c>
      <c r="C14" s="21">
        <v>20</v>
      </c>
      <c r="D14" s="23" t="s">
        <v>98</v>
      </c>
      <c r="E14" s="23" t="s">
        <v>99</v>
      </c>
      <c r="F14" s="24">
        <v>10095936</v>
      </c>
      <c r="G14" s="22" t="s">
        <v>30</v>
      </c>
      <c r="H14" s="25" t="s">
        <v>100</v>
      </c>
      <c r="I14" s="41" t="s">
        <v>101</v>
      </c>
      <c r="J14" s="27" t="s">
        <v>102</v>
      </c>
      <c r="K14" s="28" t="s">
        <v>34</v>
      </c>
      <c r="L14" s="28" t="s">
        <v>35</v>
      </c>
      <c r="M14" s="28" t="s">
        <v>103</v>
      </c>
      <c r="N14" s="28" t="s">
        <v>246</v>
      </c>
      <c r="O14" s="122" t="s">
        <v>271</v>
      </c>
    </row>
    <row r="15" spans="1:32" s="123" customFormat="1" ht="39" customHeight="1">
      <c r="A15" s="120">
        <v>8</v>
      </c>
      <c r="B15" s="121">
        <v>0.65138888888888891</v>
      </c>
      <c r="C15" s="21">
        <v>2</v>
      </c>
      <c r="D15" s="23" t="s">
        <v>74</v>
      </c>
      <c r="E15" s="23" t="s">
        <v>75</v>
      </c>
      <c r="F15" s="24">
        <v>10012062</v>
      </c>
      <c r="G15" s="22" t="s">
        <v>30</v>
      </c>
      <c r="H15" s="25" t="s">
        <v>76</v>
      </c>
      <c r="I15" s="41" t="s">
        <v>77</v>
      </c>
      <c r="J15" s="27" t="s">
        <v>78</v>
      </c>
      <c r="K15" s="28" t="s">
        <v>72</v>
      </c>
      <c r="L15" s="28" t="s">
        <v>35</v>
      </c>
      <c r="M15" s="28" t="s">
        <v>79</v>
      </c>
      <c r="N15" s="28" t="s">
        <v>246</v>
      </c>
      <c r="O15" s="122" t="s">
        <v>272</v>
      </c>
    </row>
    <row r="16" spans="1:32" s="124" customFormat="1" ht="39" customHeight="1">
      <c r="A16" s="120">
        <v>9</v>
      </c>
      <c r="B16" s="121">
        <v>0.656944444444444</v>
      </c>
      <c r="C16" s="21">
        <v>9</v>
      </c>
      <c r="D16" s="23" t="s">
        <v>37</v>
      </c>
      <c r="E16" s="23" t="s">
        <v>52</v>
      </c>
      <c r="F16" s="24">
        <v>10038484</v>
      </c>
      <c r="G16" s="22" t="s">
        <v>30</v>
      </c>
      <c r="H16" s="25" t="s">
        <v>53</v>
      </c>
      <c r="I16" s="41" t="s">
        <v>54</v>
      </c>
      <c r="J16" s="27" t="s">
        <v>55</v>
      </c>
      <c r="K16" s="28" t="s">
        <v>56</v>
      </c>
      <c r="L16" s="28" t="s">
        <v>35</v>
      </c>
      <c r="M16" s="28" t="s">
        <v>57</v>
      </c>
      <c r="N16" s="28" t="s">
        <v>246</v>
      </c>
      <c r="O16" s="122" t="s">
        <v>273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s="123" customFormat="1" ht="39" customHeight="1">
      <c r="A17" s="120">
        <v>10</v>
      </c>
      <c r="B17" s="121">
        <v>0.66249999999999998</v>
      </c>
      <c r="C17" s="21">
        <v>15</v>
      </c>
      <c r="D17" s="23" t="s">
        <v>28</v>
      </c>
      <c r="E17" s="23" t="s">
        <v>29</v>
      </c>
      <c r="F17" s="24">
        <v>10003382</v>
      </c>
      <c r="G17" s="22" t="s">
        <v>30</v>
      </c>
      <c r="H17" s="25" t="s">
        <v>31</v>
      </c>
      <c r="I17" s="41" t="s">
        <v>32</v>
      </c>
      <c r="J17" s="27" t="s">
        <v>33</v>
      </c>
      <c r="K17" s="28" t="s">
        <v>34</v>
      </c>
      <c r="L17" s="28" t="s">
        <v>35</v>
      </c>
      <c r="M17" s="28" t="s">
        <v>36</v>
      </c>
      <c r="N17" s="28" t="s">
        <v>246</v>
      </c>
      <c r="O17" s="136" t="s">
        <v>274</v>
      </c>
    </row>
    <row r="18" spans="1:32" s="124" customFormat="1" ht="39" customHeight="1">
      <c r="A18" s="120">
        <v>11</v>
      </c>
      <c r="B18" s="121">
        <v>0.66805555555555596</v>
      </c>
      <c r="C18" s="21">
        <v>14</v>
      </c>
      <c r="D18" s="23" t="s">
        <v>45</v>
      </c>
      <c r="E18" s="23" t="s">
        <v>46</v>
      </c>
      <c r="F18" s="41">
        <v>10069290</v>
      </c>
      <c r="G18" s="22" t="s">
        <v>30</v>
      </c>
      <c r="H18" s="25" t="s">
        <v>47</v>
      </c>
      <c r="I18" s="41" t="s">
        <v>48</v>
      </c>
      <c r="J18" s="27" t="s">
        <v>49</v>
      </c>
      <c r="K18" s="28" t="s">
        <v>50</v>
      </c>
      <c r="L18" s="28" t="s">
        <v>35</v>
      </c>
      <c r="M18" s="28" t="s">
        <v>51</v>
      </c>
      <c r="N18" s="28" t="s">
        <v>267</v>
      </c>
      <c r="O18" s="122" t="s">
        <v>275</v>
      </c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s="123" customFormat="1" ht="39" customHeight="1">
      <c r="A19" s="120">
        <v>12</v>
      </c>
      <c r="B19" s="121">
        <v>0.67361111111111105</v>
      </c>
      <c r="C19" s="21">
        <v>22</v>
      </c>
      <c r="D19" s="23" t="s">
        <v>37</v>
      </c>
      <c r="E19" s="23" t="s">
        <v>38</v>
      </c>
      <c r="F19" s="24">
        <v>10074519</v>
      </c>
      <c r="G19" s="22" t="s">
        <v>30</v>
      </c>
      <c r="H19" s="25" t="s">
        <v>39</v>
      </c>
      <c r="I19" s="41" t="s">
        <v>40</v>
      </c>
      <c r="J19" s="27" t="s">
        <v>41</v>
      </c>
      <c r="K19" s="42" t="s">
        <v>42</v>
      </c>
      <c r="L19" s="28" t="s">
        <v>43</v>
      </c>
      <c r="M19" s="28" t="s">
        <v>44</v>
      </c>
      <c r="N19" s="28" t="s">
        <v>246</v>
      </c>
      <c r="O19" s="122" t="s">
        <v>276</v>
      </c>
    </row>
  </sheetData>
  <mergeCells count="8">
    <mergeCell ref="D6:E6"/>
    <mergeCell ref="A13:M13"/>
    <mergeCell ref="A1:O1"/>
    <mergeCell ref="A2:N2"/>
    <mergeCell ref="A3:O3"/>
    <mergeCell ref="A4:M4"/>
    <mergeCell ref="L5:M5"/>
    <mergeCell ref="N5:O5"/>
  </mergeCells>
  <pageMargins left="0.7" right="0.7" top="0.75" bottom="0.75" header="0.3" footer="0.3"/>
  <pageSetup paperSize="9" scale="87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МП</vt:lpstr>
      <vt:lpstr>СП</vt:lpstr>
      <vt:lpstr>БП</vt:lpstr>
      <vt:lpstr>ПБП</vt:lpstr>
      <vt:lpstr>Старт БП+КЮР</vt:lpstr>
      <vt:lpstr>Старт КЮР СП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2016-02-28T09:00:56Z</dcterms:modified>
</cp:coreProperties>
</file>